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robwalker/Desktop/"/>
    </mc:Choice>
  </mc:AlternateContent>
  <xr:revisionPtr revIDLastSave="0" documentId="13_ncr:1_{DD419056-4A00-044E-9E9B-6C1BC9281748}" xr6:coauthVersionLast="47" xr6:coauthVersionMax="47" xr10:uidLastSave="{00000000-0000-0000-0000-000000000000}"/>
  <bookViews>
    <workbookView xWindow="0" yWindow="760" windowWidth="34560" windowHeight="19800" xr2:uid="{00000000-000D-0000-FFFF-FFFF00000000}"/>
  </bookViews>
  <sheets>
    <sheet name="DLH" sheetId="1" r:id="rId1"/>
    <sheet name="PVB" sheetId="2" r:id="rId2"/>
    <sheet name="DVC Invest. Returns" sheetId="3" r:id="rId3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41568.4692939815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22" i="3"/>
  <c r="D24" i="3" s="1"/>
  <c r="D21" i="3"/>
  <c r="E20" i="3"/>
  <c r="D17" i="3"/>
  <c r="E16" i="3"/>
  <c r="E15" i="3" s="1"/>
  <c r="Y14" i="3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P14" i="3" s="1"/>
  <c r="AQ14" i="3" s="1"/>
  <c r="AR14" i="3" s="1"/>
  <c r="AS14" i="3" s="1"/>
  <c r="AT14" i="3" s="1"/>
  <c r="AU14" i="3" s="1"/>
  <c r="AV14" i="3" s="1"/>
  <c r="AW14" i="3" s="1"/>
  <c r="AX14" i="3" s="1"/>
  <c r="AY14" i="3" s="1"/>
  <c r="AZ14" i="3" s="1"/>
  <c r="D14" i="3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E13" i="3"/>
  <c r="C13" i="3"/>
  <c r="E12" i="3"/>
  <c r="F12" i="3" s="1"/>
  <c r="D12" i="3"/>
  <c r="D13" i="3" s="1"/>
  <c r="C7" i="3"/>
  <c r="C9" i="3" s="1"/>
  <c r="C24" i="3" s="1"/>
  <c r="C44" i="2"/>
  <c r="M40" i="2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AN40" i="2" s="1"/>
  <c r="AO40" i="2" s="1"/>
  <c r="AP40" i="2" s="1"/>
  <c r="AQ40" i="2" s="1"/>
  <c r="AR40" i="2" s="1"/>
  <c r="AS40" i="2" s="1"/>
  <c r="AT40" i="2" s="1"/>
  <c r="AU40" i="2" s="1"/>
  <c r="AV40" i="2" s="1"/>
  <c r="AW40" i="2" s="1"/>
  <c r="AX40" i="2" s="1"/>
  <c r="AY40" i="2" s="1"/>
  <c r="AZ40" i="2" s="1"/>
  <c r="E40" i="2"/>
  <c r="F40" i="2" s="1"/>
  <c r="G40" i="2" s="1"/>
  <c r="H40" i="2" s="1"/>
  <c r="I40" i="2" s="1"/>
  <c r="J40" i="2" s="1"/>
  <c r="K40" i="2" s="1"/>
  <c r="L40" i="2" s="1"/>
  <c r="C37" i="2"/>
  <c r="C31" i="2"/>
  <c r="C29" i="2"/>
  <c r="P28" i="2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AG28" i="2" s="1"/>
  <c r="AH28" i="2" s="1"/>
  <c r="AI28" i="2" s="1"/>
  <c r="AJ28" i="2" s="1"/>
  <c r="AK28" i="2" s="1"/>
  <c r="AL28" i="2" s="1"/>
  <c r="AM28" i="2" s="1"/>
  <c r="AN28" i="2" s="1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N28" i="2"/>
  <c r="O28" i="2" s="1"/>
  <c r="H28" i="2"/>
  <c r="I28" i="2" s="1"/>
  <c r="J28" i="2" s="1"/>
  <c r="K28" i="2" s="1"/>
  <c r="L28" i="2" s="1"/>
  <c r="M28" i="2" s="1"/>
  <c r="F28" i="2"/>
  <c r="G28" i="2" s="1"/>
  <c r="E28" i="2"/>
  <c r="C25" i="2"/>
  <c r="D24" i="2"/>
  <c r="D17" i="2"/>
  <c r="D19" i="2" s="1"/>
  <c r="O16" i="2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E16" i="2"/>
  <c r="F16" i="2" s="1"/>
  <c r="G16" i="2" s="1"/>
  <c r="H16" i="2" s="1"/>
  <c r="I16" i="2" s="1"/>
  <c r="J16" i="2" s="1"/>
  <c r="K16" i="2" s="1"/>
  <c r="L16" i="2" s="1"/>
  <c r="M16" i="2" s="1"/>
  <c r="N16" i="2" s="1"/>
  <c r="L14" i="2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AN14" i="2" s="1"/>
  <c r="AO14" i="2" s="1"/>
  <c r="AP14" i="2" s="1"/>
  <c r="AQ14" i="2" s="1"/>
  <c r="AR14" i="2" s="1"/>
  <c r="AS14" i="2" s="1"/>
  <c r="AT14" i="2" s="1"/>
  <c r="AU14" i="2" s="1"/>
  <c r="AV14" i="2" s="1"/>
  <c r="AW14" i="2" s="1"/>
  <c r="AX14" i="2" s="1"/>
  <c r="AY14" i="2" s="1"/>
  <c r="AZ14" i="2" s="1"/>
  <c r="F14" i="2"/>
  <c r="G14" i="2" s="1"/>
  <c r="H14" i="2" s="1"/>
  <c r="I14" i="2" s="1"/>
  <c r="J14" i="2" s="1"/>
  <c r="K14" i="2" s="1"/>
  <c r="E14" i="2"/>
  <c r="D14" i="2"/>
  <c r="C13" i="2"/>
  <c r="D12" i="2"/>
  <c r="F9" i="2"/>
  <c r="F10" i="2" s="1"/>
  <c r="D39" i="2" s="1"/>
  <c r="F7" i="2"/>
  <c r="D27" i="2" s="1"/>
  <c r="C7" i="2"/>
  <c r="C9" i="2" s="1"/>
  <c r="C17" i="2" s="1"/>
  <c r="C44" i="1"/>
  <c r="L40" i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AQ40" i="1" s="1"/>
  <c r="AR40" i="1" s="1"/>
  <c r="AS40" i="1" s="1"/>
  <c r="AT40" i="1" s="1"/>
  <c r="AU40" i="1" s="1"/>
  <c r="AV40" i="1" s="1"/>
  <c r="AW40" i="1" s="1"/>
  <c r="AX40" i="1" s="1"/>
  <c r="AY40" i="1" s="1"/>
  <c r="AZ40" i="1" s="1"/>
  <c r="K40" i="1"/>
  <c r="F40" i="1"/>
  <c r="G40" i="1" s="1"/>
  <c r="H40" i="1" s="1"/>
  <c r="I40" i="1" s="1"/>
  <c r="J40" i="1" s="1"/>
  <c r="E40" i="1"/>
  <c r="C37" i="1"/>
  <c r="F36" i="1"/>
  <c r="F37" i="1" s="1"/>
  <c r="E36" i="1"/>
  <c r="E37" i="1" s="1"/>
  <c r="D36" i="1"/>
  <c r="D37" i="1" s="1"/>
  <c r="D29" i="1"/>
  <c r="D31" i="1" s="1"/>
  <c r="C29" i="1"/>
  <c r="C31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C25" i="1"/>
  <c r="D24" i="1"/>
  <c r="D25" i="1" s="1"/>
  <c r="D17" i="1"/>
  <c r="D19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AV16" i="1" s="1"/>
  <c r="AW16" i="1" s="1"/>
  <c r="AX16" i="1" s="1"/>
  <c r="E16" i="1"/>
  <c r="F16" i="1" s="1"/>
  <c r="E15" i="1"/>
  <c r="E17" i="1" s="1"/>
  <c r="E19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E13" i="1"/>
  <c r="D13" i="1"/>
  <c r="C13" i="1"/>
  <c r="F12" i="1"/>
  <c r="F13" i="1" s="1"/>
  <c r="E12" i="1"/>
  <c r="D12" i="1"/>
  <c r="F9" i="1"/>
  <c r="F10" i="1" s="1"/>
  <c r="D39" i="1" s="1"/>
  <c r="F7" i="1"/>
  <c r="D27" i="1" s="1"/>
  <c r="E27" i="1" s="1"/>
  <c r="F27" i="1" s="1"/>
  <c r="G27" i="1" s="1"/>
  <c r="C7" i="1"/>
  <c r="C9" i="1" s="1"/>
  <c r="C17" i="1" s="1"/>
  <c r="C10" i="1" l="1"/>
  <c r="C19" i="1"/>
  <c r="F29" i="1"/>
  <c r="G29" i="1"/>
  <c r="H27" i="1"/>
  <c r="E29" i="1"/>
  <c r="E31" i="1" s="1"/>
  <c r="G12" i="1"/>
  <c r="F15" i="1"/>
  <c r="E22" i="3"/>
  <c r="E24" i="3" s="1"/>
  <c r="E17" i="3"/>
  <c r="C19" i="2"/>
  <c r="D25" i="3"/>
  <c r="D27" i="3"/>
  <c r="E24" i="1"/>
  <c r="D37" i="2"/>
  <c r="E36" i="2"/>
  <c r="E39" i="1"/>
  <c r="D41" i="1"/>
  <c r="D43" i="1" s="1"/>
  <c r="E24" i="2"/>
  <c r="D25" i="2"/>
  <c r="C10" i="2"/>
  <c r="D29" i="2"/>
  <c r="E27" i="2"/>
  <c r="D13" i="2"/>
  <c r="E12" i="2"/>
  <c r="G36" i="1"/>
  <c r="D41" i="2"/>
  <c r="E39" i="2"/>
  <c r="F20" i="3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E19" i="3"/>
  <c r="E15" i="2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C10" i="3"/>
  <c r="F13" i="3"/>
  <c r="G12" i="3"/>
  <c r="D43" i="2" l="1"/>
  <c r="D31" i="2"/>
  <c r="E29" i="2"/>
  <c r="E31" i="2" s="1"/>
  <c r="F27" i="2"/>
  <c r="E27" i="3"/>
  <c r="E25" i="3"/>
  <c r="F17" i="1"/>
  <c r="G15" i="1"/>
  <c r="F15" i="2"/>
  <c r="E17" i="2"/>
  <c r="H29" i="1"/>
  <c r="I27" i="1"/>
  <c r="E25" i="2"/>
  <c r="F24" i="2"/>
  <c r="F39" i="2"/>
  <c r="E41" i="2"/>
  <c r="E37" i="2"/>
  <c r="F36" i="2"/>
  <c r="E13" i="2"/>
  <c r="F12" i="2"/>
  <c r="F15" i="3"/>
  <c r="G13" i="1"/>
  <c r="H12" i="1"/>
  <c r="E21" i="3"/>
  <c r="F19" i="3"/>
  <c r="H12" i="3"/>
  <c r="G13" i="3"/>
  <c r="E41" i="1"/>
  <c r="E43" i="1" s="1"/>
  <c r="F39" i="1"/>
  <c r="F31" i="1"/>
  <c r="G37" i="1"/>
  <c r="H36" i="1"/>
  <c r="E25" i="1"/>
  <c r="F24" i="1"/>
  <c r="F21" i="3" l="1"/>
  <c r="G19" i="3"/>
  <c r="I36" i="1"/>
  <c r="H37" i="1"/>
  <c r="E19" i="2"/>
  <c r="G15" i="2"/>
  <c r="F17" i="2"/>
  <c r="F19" i="2" s="1"/>
  <c r="H15" i="1"/>
  <c r="G17" i="1"/>
  <c r="G19" i="1" s="1"/>
  <c r="H13" i="1"/>
  <c r="I12" i="1"/>
  <c r="E43" i="2"/>
  <c r="F19" i="1"/>
  <c r="F25" i="2"/>
  <c r="G24" i="2"/>
  <c r="F29" i="2"/>
  <c r="F31" i="2" s="1"/>
  <c r="G27" i="2"/>
  <c r="G12" i="2"/>
  <c r="F13" i="2"/>
  <c r="I29" i="1"/>
  <c r="J27" i="1"/>
  <c r="G39" i="2"/>
  <c r="F41" i="2"/>
  <c r="F43" i="2" s="1"/>
  <c r="G39" i="1"/>
  <c r="F41" i="1"/>
  <c r="F43" i="1" s="1"/>
  <c r="F22" i="3"/>
  <c r="F24" i="3" s="1"/>
  <c r="G15" i="3"/>
  <c r="F17" i="3"/>
  <c r="F25" i="1"/>
  <c r="G24" i="1"/>
  <c r="H13" i="3"/>
  <c r="I12" i="3"/>
  <c r="F37" i="2"/>
  <c r="G36" i="2"/>
  <c r="G25" i="2" l="1"/>
  <c r="H24" i="2"/>
  <c r="H24" i="1"/>
  <c r="G25" i="1"/>
  <c r="G31" i="1"/>
  <c r="F27" i="3"/>
  <c r="F25" i="3"/>
  <c r="J12" i="3"/>
  <c r="I13" i="3"/>
  <c r="G41" i="1"/>
  <c r="H39" i="1"/>
  <c r="H39" i="2"/>
  <c r="G41" i="2"/>
  <c r="G43" i="2" s="1"/>
  <c r="J29" i="1"/>
  <c r="K27" i="1"/>
  <c r="H36" i="2"/>
  <c r="G37" i="2"/>
  <c r="I15" i="1"/>
  <c r="H17" i="1"/>
  <c r="H15" i="2"/>
  <c r="G17" i="2"/>
  <c r="G19" i="2" s="1"/>
  <c r="J36" i="1"/>
  <c r="I37" i="1"/>
  <c r="J12" i="1"/>
  <c r="I13" i="1"/>
  <c r="G21" i="3"/>
  <c r="H19" i="3"/>
  <c r="G13" i="2"/>
  <c r="H12" i="2"/>
  <c r="H15" i="3"/>
  <c r="G22" i="3"/>
  <c r="G24" i="3" s="1"/>
  <c r="G17" i="3"/>
  <c r="G29" i="2"/>
  <c r="H27" i="2"/>
  <c r="L27" i="1" l="1"/>
  <c r="K29" i="1"/>
  <c r="H22" i="3"/>
  <c r="H24" i="3" s="1"/>
  <c r="I15" i="3"/>
  <c r="H17" i="3"/>
  <c r="G25" i="3"/>
  <c r="G27" i="3"/>
  <c r="H13" i="2"/>
  <c r="I12" i="2"/>
  <c r="H41" i="1"/>
  <c r="H43" i="1" s="1"/>
  <c r="I39" i="1"/>
  <c r="H21" i="3"/>
  <c r="I19" i="3"/>
  <c r="H41" i="2"/>
  <c r="I39" i="2"/>
  <c r="H19" i="1"/>
  <c r="I17" i="1"/>
  <c r="I19" i="1" s="1"/>
  <c r="J15" i="1"/>
  <c r="G43" i="1"/>
  <c r="H29" i="2"/>
  <c r="H31" i="2" s="1"/>
  <c r="I27" i="2"/>
  <c r="J13" i="1"/>
  <c r="K12" i="1"/>
  <c r="I36" i="2"/>
  <c r="H37" i="2"/>
  <c r="J13" i="3"/>
  <c r="K12" i="3"/>
  <c r="I24" i="1"/>
  <c r="H25" i="1"/>
  <c r="H31" i="1"/>
  <c r="I15" i="2"/>
  <c r="H17" i="2"/>
  <c r="G31" i="2"/>
  <c r="I24" i="2"/>
  <c r="H25" i="2"/>
  <c r="K36" i="1"/>
  <c r="J37" i="1"/>
  <c r="H19" i="2" l="1"/>
  <c r="I41" i="2"/>
  <c r="I43" i="2" s="1"/>
  <c r="J39" i="2"/>
  <c r="K13" i="1"/>
  <c r="L12" i="1"/>
  <c r="J15" i="2"/>
  <c r="I17" i="2"/>
  <c r="I19" i="2" s="1"/>
  <c r="I29" i="2"/>
  <c r="I31" i="2" s="1"/>
  <c r="J27" i="2"/>
  <c r="L36" i="1"/>
  <c r="K37" i="1"/>
  <c r="J24" i="2"/>
  <c r="I25" i="2"/>
  <c r="I13" i="2"/>
  <c r="J12" i="2"/>
  <c r="H43" i="2"/>
  <c r="J19" i="3"/>
  <c r="I21" i="3"/>
  <c r="J24" i="1"/>
  <c r="I25" i="1"/>
  <c r="I31" i="1"/>
  <c r="I41" i="1"/>
  <c r="I43" i="1" s="1"/>
  <c r="J39" i="1"/>
  <c r="J15" i="3"/>
  <c r="I17" i="3"/>
  <c r="I22" i="3"/>
  <c r="I24" i="3" s="1"/>
  <c r="K13" i="3"/>
  <c r="L12" i="3"/>
  <c r="K15" i="1"/>
  <c r="J17" i="1"/>
  <c r="J19" i="1" s="1"/>
  <c r="H25" i="3"/>
  <c r="H27" i="3"/>
  <c r="M27" i="1"/>
  <c r="L29" i="1"/>
  <c r="I37" i="2"/>
  <c r="J36" i="2"/>
  <c r="L13" i="3" l="1"/>
  <c r="M12" i="3"/>
  <c r="I27" i="3"/>
  <c r="I25" i="3"/>
  <c r="K15" i="2"/>
  <c r="J17" i="2"/>
  <c r="J19" i="2" s="1"/>
  <c r="K12" i="2"/>
  <c r="J13" i="2"/>
  <c r="K19" i="3"/>
  <c r="J21" i="3"/>
  <c r="J37" i="2"/>
  <c r="K36" i="2"/>
  <c r="J17" i="3"/>
  <c r="J22" i="3"/>
  <c r="J24" i="3" s="1"/>
  <c r="K15" i="3"/>
  <c r="N27" i="1"/>
  <c r="M29" i="1"/>
  <c r="L13" i="1"/>
  <c r="M12" i="1"/>
  <c r="J25" i="2"/>
  <c r="K24" i="2"/>
  <c r="K27" i="2"/>
  <c r="J29" i="2"/>
  <c r="J31" i="2" s="1"/>
  <c r="K39" i="1"/>
  <c r="J41" i="1"/>
  <c r="J43" i="1" s="1"/>
  <c r="K39" i="2"/>
  <c r="J41" i="2"/>
  <c r="J43" i="2" s="1"/>
  <c r="K17" i="1"/>
  <c r="L15" i="1"/>
  <c r="K24" i="1"/>
  <c r="J25" i="1"/>
  <c r="J31" i="1"/>
  <c r="M36" i="1"/>
  <c r="L37" i="1"/>
  <c r="O27" i="1" l="1"/>
  <c r="N29" i="1"/>
  <c r="N36" i="1"/>
  <c r="M37" i="1"/>
  <c r="L39" i="1"/>
  <c r="K41" i="1"/>
  <c r="K43" i="1" s="1"/>
  <c r="J27" i="3"/>
  <c r="J25" i="3"/>
  <c r="K29" i="2"/>
  <c r="K31" i="2" s="1"/>
  <c r="L27" i="2"/>
  <c r="K41" i="2"/>
  <c r="K43" i="2" s="1"/>
  <c r="L39" i="2"/>
  <c r="L12" i="2"/>
  <c r="K13" i="2"/>
  <c r="K17" i="3"/>
  <c r="K22" i="3"/>
  <c r="K24" i="3" s="1"/>
  <c r="L15" i="3"/>
  <c r="L15" i="2"/>
  <c r="K17" i="2"/>
  <c r="K19" i="2" s="1"/>
  <c r="K25" i="1"/>
  <c r="L24" i="1"/>
  <c r="K31" i="1"/>
  <c r="K37" i="2"/>
  <c r="L36" i="2"/>
  <c r="L24" i="2"/>
  <c r="K25" i="2"/>
  <c r="K19" i="1"/>
  <c r="L17" i="1"/>
  <c r="L19" i="1" s="1"/>
  <c r="M15" i="1"/>
  <c r="M13" i="3"/>
  <c r="N12" i="3"/>
  <c r="N12" i="1"/>
  <c r="M13" i="1"/>
  <c r="L19" i="3"/>
  <c r="K21" i="3"/>
  <c r="L17" i="3" l="1"/>
  <c r="L22" i="3"/>
  <c r="L24" i="3" s="1"/>
  <c r="M15" i="3"/>
  <c r="L21" i="3"/>
  <c r="M19" i="3"/>
  <c r="L25" i="2"/>
  <c r="M24" i="2"/>
  <c r="M36" i="2"/>
  <c r="L37" i="2"/>
  <c r="M39" i="1"/>
  <c r="L41" i="1"/>
  <c r="L43" i="1" s="1"/>
  <c r="O12" i="1"/>
  <c r="N13" i="1"/>
  <c r="L17" i="2"/>
  <c r="L19" i="2" s="1"/>
  <c r="M15" i="2"/>
  <c r="K27" i="3"/>
  <c r="K25" i="3"/>
  <c r="M24" i="1"/>
  <c r="L25" i="1"/>
  <c r="L31" i="1"/>
  <c r="N37" i="1"/>
  <c r="O36" i="1"/>
  <c r="M17" i="1"/>
  <c r="M19" i="1" s="1"/>
  <c r="N15" i="1"/>
  <c r="O12" i="3"/>
  <c r="N13" i="3"/>
  <c r="L13" i="2"/>
  <c r="M12" i="2"/>
  <c r="L41" i="2"/>
  <c r="L43" i="2" s="1"/>
  <c r="M39" i="2"/>
  <c r="M27" i="2"/>
  <c r="L29" i="2"/>
  <c r="L31" i="2" s="1"/>
  <c r="O29" i="1"/>
  <c r="P27" i="1"/>
  <c r="P12" i="3" l="1"/>
  <c r="O13" i="3"/>
  <c r="M17" i="2"/>
  <c r="M19" i="2" s="1"/>
  <c r="N15" i="2"/>
  <c r="M41" i="1"/>
  <c r="M43" i="1" s="1"/>
  <c r="N39" i="1"/>
  <c r="N12" i="2"/>
  <c r="M13" i="2"/>
  <c r="M22" i="3"/>
  <c r="M24" i="3" s="1"/>
  <c r="M17" i="3"/>
  <c r="N15" i="3"/>
  <c r="N24" i="1"/>
  <c r="M25" i="1"/>
  <c r="M31" i="1"/>
  <c r="M37" i="2"/>
  <c r="N36" i="2"/>
  <c r="M29" i="2"/>
  <c r="M31" i="2" s="1"/>
  <c r="N27" i="2"/>
  <c r="O37" i="1"/>
  <c r="P36" i="1"/>
  <c r="P12" i="1"/>
  <c r="O13" i="1"/>
  <c r="L27" i="3"/>
  <c r="L25" i="3"/>
  <c r="N24" i="2"/>
  <c r="M25" i="2"/>
  <c r="Q27" i="1"/>
  <c r="P29" i="1"/>
  <c r="N19" i="3"/>
  <c r="M21" i="3"/>
  <c r="O15" i="1"/>
  <c r="N17" i="1"/>
  <c r="N19" i="1" s="1"/>
  <c r="M41" i="2"/>
  <c r="M43" i="2" s="1"/>
  <c r="N39" i="2"/>
  <c r="O27" i="2" l="1"/>
  <c r="N29" i="2"/>
  <c r="N31" i="2" s="1"/>
  <c r="M27" i="3"/>
  <c r="M25" i="3"/>
  <c r="Q29" i="1"/>
  <c r="R27" i="1"/>
  <c r="N37" i="2"/>
  <c r="O36" i="2"/>
  <c r="O12" i="2"/>
  <c r="N13" i="2"/>
  <c r="O24" i="2"/>
  <c r="N25" i="2"/>
  <c r="N21" i="3"/>
  <c r="O19" i="3"/>
  <c r="O39" i="1"/>
  <c r="N41" i="1"/>
  <c r="N43" i="1" s="1"/>
  <c r="N17" i="2"/>
  <c r="N19" i="2" s="1"/>
  <c r="O15" i="2"/>
  <c r="O39" i="2"/>
  <c r="N41" i="2"/>
  <c r="N43" i="2" s="1"/>
  <c r="N25" i="1"/>
  <c r="O24" i="1"/>
  <c r="N31" i="1"/>
  <c r="O17" i="1"/>
  <c r="O19" i="1" s="1"/>
  <c r="P15" i="1"/>
  <c r="Q12" i="1"/>
  <c r="P13" i="1"/>
  <c r="N22" i="3"/>
  <c r="N24" i="3" s="1"/>
  <c r="O15" i="3"/>
  <c r="N17" i="3"/>
  <c r="P37" i="1"/>
  <c r="Q36" i="1"/>
  <c r="P13" i="3"/>
  <c r="Q12" i="3"/>
  <c r="N27" i="3" l="1"/>
  <c r="N25" i="3"/>
  <c r="S27" i="1"/>
  <c r="R29" i="1"/>
  <c r="P17" i="1"/>
  <c r="P19" i="1" s="1"/>
  <c r="Q15" i="1"/>
  <c r="P39" i="2"/>
  <c r="O41" i="2"/>
  <c r="O43" i="2" s="1"/>
  <c r="P36" i="2"/>
  <c r="O37" i="2"/>
  <c r="R12" i="1"/>
  <c r="Q13" i="1"/>
  <c r="O41" i="1"/>
  <c r="O43" i="1" s="1"/>
  <c r="P39" i="1"/>
  <c r="Q13" i="3"/>
  <c r="R12" i="3"/>
  <c r="Q37" i="1"/>
  <c r="R36" i="1"/>
  <c r="O25" i="1"/>
  <c r="P24" i="1"/>
  <c r="O31" i="1"/>
  <c r="P15" i="3"/>
  <c r="O22" i="3"/>
  <c r="O24" i="3" s="1"/>
  <c r="O17" i="3"/>
  <c r="P12" i="2"/>
  <c r="O13" i="2"/>
  <c r="O17" i="2"/>
  <c r="O19" i="2" s="1"/>
  <c r="P15" i="2"/>
  <c r="P19" i="3"/>
  <c r="O21" i="3"/>
  <c r="O25" i="2"/>
  <c r="P24" i="2"/>
  <c r="O29" i="2"/>
  <c r="O31" i="2" s="1"/>
  <c r="P27" i="2"/>
  <c r="P21" i="3" l="1"/>
  <c r="Q19" i="3"/>
  <c r="P25" i="1"/>
  <c r="Q24" i="1"/>
  <c r="P31" i="1"/>
  <c r="P37" i="2"/>
  <c r="Q36" i="2"/>
  <c r="R37" i="1"/>
  <c r="S36" i="1"/>
  <c r="Q27" i="2"/>
  <c r="P29" i="2"/>
  <c r="P31" i="2" s="1"/>
  <c r="P41" i="1"/>
  <c r="P43" i="1" s="1"/>
  <c r="Q39" i="1"/>
  <c r="Q24" i="2"/>
  <c r="P25" i="2"/>
  <c r="S29" i="1"/>
  <c r="T27" i="1"/>
  <c r="P17" i="2"/>
  <c r="P19" i="2" s="1"/>
  <c r="Q15" i="2"/>
  <c r="P41" i="2"/>
  <c r="P43" i="2" s="1"/>
  <c r="Q39" i="2"/>
  <c r="S12" i="3"/>
  <c r="R13" i="3"/>
  <c r="Q17" i="1"/>
  <c r="Q19" i="1" s="1"/>
  <c r="R15" i="1"/>
  <c r="Q12" i="2"/>
  <c r="P13" i="2"/>
  <c r="O25" i="3"/>
  <c r="O27" i="3"/>
  <c r="P22" i="3"/>
  <c r="P24" i="3" s="1"/>
  <c r="P17" i="3"/>
  <c r="Q15" i="3"/>
  <c r="R13" i="1"/>
  <c r="S12" i="1"/>
  <c r="R27" i="2" l="1"/>
  <c r="Q29" i="2"/>
  <c r="Q31" i="2" s="1"/>
  <c r="R15" i="2"/>
  <c r="Q17" i="2"/>
  <c r="Q19" i="2" s="1"/>
  <c r="Q13" i="2"/>
  <c r="R12" i="2"/>
  <c r="Q37" i="2"/>
  <c r="R36" i="2"/>
  <c r="S15" i="1"/>
  <c r="R17" i="1"/>
  <c r="R19" i="1" s="1"/>
  <c r="Q25" i="1"/>
  <c r="R24" i="1"/>
  <c r="Q31" i="1"/>
  <c r="Q22" i="3"/>
  <c r="Q24" i="3" s="1"/>
  <c r="Q17" i="3"/>
  <c r="R15" i="3"/>
  <c r="Q41" i="1"/>
  <c r="Q43" i="1" s="1"/>
  <c r="R39" i="1"/>
  <c r="T29" i="1"/>
  <c r="U27" i="1"/>
  <c r="T12" i="1"/>
  <c r="S13" i="1"/>
  <c r="Q25" i="2"/>
  <c r="R24" i="2"/>
  <c r="S13" i="3"/>
  <c r="T12" i="3"/>
  <c r="Q21" i="3"/>
  <c r="R19" i="3"/>
  <c r="T36" i="1"/>
  <c r="S37" i="1"/>
  <c r="P27" i="3"/>
  <c r="P25" i="3"/>
  <c r="Q41" i="2"/>
  <c r="Q43" i="2" s="1"/>
  <c r="R39" i="2"/>
  <c r="U36" i="1" l="1"/>
  <c r="T37" i="1"/>
  <c r="R21" i="3"/>
  <c r="S19" i="3"/>
  <c r="R25" i="2"/>
  <c r="S24" i="2"/>
  <c r="R41" i="1"/>
  <c r="R43" i="1" s="1"/>
  <c r="S39" i="1"/>
  <c r="S36" i="2"/>
  <c r="R37" i="2"/>
  <c r="T13" i="3"/>
  <c r="U12" i="3"/>
  <c r="R13" i="2"/>
  <c r="S12" i="2"/>
  <c r="S24" i="1"/>
  <c r="R25" i="1"/>
  <c r="R31" i="1"/>
  <c r="T13" i="1"/>
  <c r="U12" i="1"/>
  <c r="T15" i="1"/>
  <c r="S17" i="1"/>
  <c r="S19" i="1" s="1"/>
  <c r="R22" i="3"/>
  <c r="R24" i="3" s="1"/>
  <c r="S15" i="3"/>
  <c r="R17" i="3"/>
  <c r="S39" i="2"/>
  <c r="R41" i="2"/>
  <c r="R43" i="2" s="1"/>
  <c r="Q27" i="3"/>
  <c r="Q25" i="3"/>
  <c r="S15" i="2"/>
  <c r="R17" i="2"/>
  <c r="R19" i="2" s="1"/>
  <c r="U29" i="1"/>
  <c r="V27" i="1"/>
  <c r="R29" i="2"/>
  <c r="R31" i="2" s="1"/>
  <c r="S27" i="2"/>
  <c r="T15" i="2" l="1"/>
  <c r="S17" i="2"/>
  <c r="S19" i="2" s="1"/>
  <c r="S37" i="2"/>
  <c r="T36" i="2"/>
  <c r="T24" i="2"/>
  <c r="S25" i="2"/>
  <c r="S41" i="2"/>
  <c r="S43" i="2" s="1"/>
  <c r="T39" i="2"/>
  <c r="T24" i="1"/>
  <c r="S25" i="1"/>
  <c r="S31" i="1"/>
  <c r="T27" i="2"/>
  <c r="S29" i="2"/>
  <c r="S31" i="2" s="1"/>
  <c r="S21" i="3"/>
  <c r="T19" i="3"/>
  <c r="W27" i="1"/>
  <c r="V29" i="1"/>
  <c r="U13" i="3"/>
  <c r="V12" i="3"/>
  <c r="U13" i="1"/>
  <c r="V12" i="1"/>
  <c r="T39" i="1"/>
  <c r="S41" i="1"/>
  <c r="S43" i="1" s="1"/>
  <c r="S13" i="2"/>
  <c r="T12" i="2"/>
  <c r="S17" i="3"/>
  <c r="S22" i="3"/>
  <c r="S24" i="3" s="1"/>
  <c r="T15" i="3"/>
  <c r="R27" i="3"/>
  <c r="R25" i="3"/>
  <c r="U15" i="1"/>
  <c r="T17" i="1"/>
  <c r="T19" i="1" s="1"/>
  <c r="V36" i="1"/>
  <c r="U37" i="1"/>
  <c r="U15" i="3" l="1"/>
  <c r="T22" i="3"/>
  <c r="T24" i="3" s="1"/>
  <c r="T17" i="3"/>
  <c r="U24" i="1"/>
  <c r="T25" i="1"/>
  <c r="T31" i="1"/>
  <c r="T13" i="2"/>
  <c r="U12" i="2"/>
  <c r="S27" i="3"/>
  <c r="S25" i="3"/>
  <c r="U19" i="3"/>
  <c r="T21" i="3"/>
  <c r="T25" i="2"/>
  <c r="U24" i="2"/>
  <c r="W12" i="3"/>
  <c r="V13" i="3"/>
  <c r="T41" i="2"/>
  <c r="T43" i="2" s="1"/>
  <c r="U39" i="2"/>
  <c r="W36" i="1"/>
  <c r="V37" i="1"/>
  <c r="T37" i="2"/>
  <c r="U36" i="2"/>
  <c r="U39" i="1"/>
  <c r="T41" i="1"/>
  <c r="T43" i="1" s="1"/>
  <c r="V15" i="1"/>
  <c r="U17" i="1"/>
  <c r="U19" i="1" s="1"/>
  <c r="V13" i="1"/>
  <c r="W12" i="1"/>
  <c r="U27" i="2"/>
  <c r="T29" i="2"/>
  <c r="T31" i="2" s="1"/>
  <c r="X27" i="1"/>
  <c r="W29" i="1"/>
  <c r="U15" i="2"/>
  <c r="T17" i="2"/>
  <c r="T19" i="2" s="1"/>
  <c r="U29" i="2" l="1"/>
  <c r="U31" i="2" s="1"/>
  <c r="V27" i="2"/>
  <c r="X36" i="1"/>
  <c r="W37" i="1"/>
  <c r="W13" i="1"/>
  <c r="X12" i="1"/>
  <c r="V39" i="2"/>
  <c r="U41" i="2"/>
  <c r="U43" i="2" s="1"/>
  <c r="V12" i="2"/>
  <c r="U13" i="2"/>
  <c r="W15" i="1"/>
  <c r="V17" i="1"/>
  <c r="V19" i="1" s="1"/>
  <c r="V36" i="2"/>
  <c r="U37" i="2"/>
  <c r="T27" i="3"/>
  <c r="T25" i="3"/>
  <c r="X12" i="3"/>
  <c r="W13" i="3"/>
  <c r="V15" i="2"/>
  <c r="U17" i="2"/>
  <c r="U19" i="2" s="1"/>
  <c r="V24" i="2"/>
  <c r="U25" i="2"/>
  <c r="U25" i="1"/>
  <c r="V24" i="1"/>
  <c r="U31" i="1"/>
  <c r="V39" i="1"/>
  <c r="U41" i="1"/>
  <c r="U43" i="1" s="1"/>
  <c r="Y27" i="1"/>
  <c r="X29" i="1"/>
  <c r="V19" i="3"/>
  <c r="U21" i="3"/>
  <c r="V15" i="3"/>
  <c r="U22" i="3"/>
  <c r="U24" i="3" s="1"/>
  <c r="U17" i="3"/>
  <c r="V17" i="2" l="1"/>
  <c r="V19" i="2" s="1"/>
  <c r="W15" i="2"/>
  <c r="Z27" i="1"/>
  <c r="Y29" i="1"/>
  <c r="W12" i="2"/>
  <c r="V13" i="2"/>
  <c r="V37" i="2"/>
  <c r="W36" i="2"/>
  <c r="W24" i="1"/>
  <c r="V25" i="1"/>
  <c r="V31" i="1"/>
  <c r="X13" i="3"/>
  <c r="Y12" i="3"/>
  <c r="W39" i="1"/>
  <c r="V41" i="1"/>
  <c r="V43" i="1" s="1"/>
  <c r="V41" i="2"/>
  <c r="V43" i="2" s="1"/>
  <c r="W39" i="2"/>
  <c r="Y12" i="1"/>
  <c r="X13" i="1"/>
  <c r="U27" i="3"/>
  <c r="U25" i="3"/>
  <c r="V17" i="3"/>
  <c r="V22" i="3"/>
  <c r="V24" i="3" s="1"/>
  <c r="W15" i="3"/>
  <c r="X37" i="1"/>
  <c r="Y36" i="1"/>
  <c r="V25" i="2"/>
  <c r="W24" i="2"/>
  <c r="W17" i="1"/>
  <c r="W19" i="1" s="1"/>
  <c r="X15" i="1"/>
  <c r="W27" i="2"/>
  <c r="V29" i="2"/>
  <c r="V31" i="2" s="1"/>
  <c r="W19" i="3"/>
  <c r="V21" i="3"/>
  <c r="Z12" i="1" l="1"/>
  <c r="Y13" i="1"/>
  <c r="X36" i="2"/>
  <c r="W37" i="2"/>
  <c r="X24" i="1"/>
  <c r="W25" i="1"/>
  <c r="W31" i="1"/>
  <c r="X24" i="2"/>
  <c r="W25" i="2"/>
  <c r="X19" i="3"/>
  <c r="W21" i="3"/>
  <c r="V27" i="3"/>
  <c r="V25" i="3"/>
  <c r="Z12" i="3"/>
  <c r="Y13" i="3"/>
  <c r="Z36" i="1"/>
  <c r="Y37" i="1"/>
  <c r="X12" i="2"/>
  <c r="W13" i="2"/>
  <c r="W17" i="3"/>
  <c r="W22" i="3"/>
  <c r="W24" i="3" s="1"/>
  <c r="X15" i="3"/>
  <c r="X39" i="1"/>
  <c r="W41" i="1"/>
  <c r="W43" i="1" s="1"/>
  <c r="W29" i="2"/>
  <c r="W31" i="2" s="1"/>
  <c r="X27" i="2"/>
  <c r="X15" i="2"/>
  <c r="W17" i="2"/>
  <c r="W19" i="2" s="1"/>
  <c r="X39" i="2"/>
  <c r="W41" i="2"/>
  <c r="W43" i="2" s="1"/>
  <c r="AA27" i="1"/>
  <c r="Z29" i="1"/>
  <c r="X17" i="1"/>
  <c r="X19" i="1" s="1"/>
  <c r="Y15" i="1"/>
  <c r="X41" i="2" l="1"/>
  <c r="X43" i="2" s="1"/>
  <c r="Y39" i="2"/>
  <c r="Y24" i="2"/>
  <c r="X25" i="2"/>
  <c r="Y15" i="2"/>
  <c r="X17" i="2"/>
  <c r="X19" i="2" s="1"/>
  <c r="Y12" i="2"/>
  <c r="X13" i="2"/>
  <c r="AA36" i="1"/>
  <c r="Z37" i="1"/>
  <c r="Y17" i="1"/>
  <c r="Y19" i="1" s="1"/>
  <c r="Z15" i="1"/>
  <c r="Y19" i="3"/>
  <c r="X21" i="3"/>
  <c r="X29" i="2"/>
  <c r="X31" i="2" s="1"/>
  <c r="Y27" i="2"/>
  <c r="X25" i="1"/>
  <c r="Y24" i="1"/>
  <c r="X31" i="1"/>
  <c r="Z13" i="3"/>
  <c r="AA12" i="3"/>
  <c r="Y39" i="1"/>
  <c r="X41" i="1"/>
  <c r="X43" i="1" s="1"/>
  <c r="X37" i="2"/>
  <c r="Y36" i="2"/>
  <c r="AA29" i="1"/>
  <c r="AB27" i="1"/>
  <c r="X17" i="3"/>
  <c r="X22" i="3"/>
  <c r="X24" i="3" s="1"/>
  <c r="Y15" i="3"/>
  <c r="W27" i="3"/>
  <c r="W25" i="3"/>
  <c r="Z13" i="1"/>
  <c r="AA12" i="1"/>
  <c r="X27" i="3" l="1"/>
  <c r="X25" i="3"/>
  <c r="AB12" i="1"/>
  <c r="AA13" i="1"/>
  <c r="Y17" i="2"/>
  <c r="Y19" i="2" s="1"/>
  <c r="Z15" i="2"/>
  <c r="Z24" i="2"/>
  <c r="Y25" i="2"/>
  <c r="Z17" i="1"/>
  <c r="Z19" i="1" s="1"/>
  <c r="AA15" i="1"/>
  <c r="Z39" i="2"/>
  <c r="Y41" i="2"/>
  <c r="Y43" i="2" s="1"/>
  <c r="AA37" i="1"/>
  <c r="AB36" i="1"/>
  <c r="AB29" i="1"/>
  <c r="AC27" i="1"/>
  <c r="Z24" i="1"/>
  <c r="Y25" i="1"/>
  <c r="Y31" i="1"/>
  <c r="Y13" i="2"/>
  <c r="Z12" i="2"/>
  <c r="Z36" i="2"/>
  <c r="Y37" i="2"/>
  <c r="Y29" i="2"/>
  <c r="Y31" i="2" s="1"/>
  <c r="Z27" i="2"/>
  <c r="Y41" i="1"/>
  <c r="Y43" i="1" s="1"/>
  <c r="Z39" i="1"/>
  <c r="Y21" i="3"/>
  <c r="Z19" i="3"/>
  <c r="Y22" i="3"/>
  <c r="Y24" i="3" s="1"/>
  <c r="Y17" i="3"/>
  <c r="Z15" i="3"/>
  <c r="AB12" i="3"/>
  <c r="AA13" i="3"/>
  <c r="AA17" i="1" l="1"/>
  <c r="AA19" i="1" s="1"/>
  <c r="AB15" i="1"/>
  <c r="AA24" i="1"/>
  <c r="Z25" i="1"/>
  <c r="Z31" i="1"/>
  <c r="Z29" i="2"/>
  <c r="Z31" i="2" s="1"/>
  <c r="AA27" i="2"/>
  <c r="Z41" i="1"/>
  <c r="Z43" i="1" s="1"/>
  <c r="AA39" i="1"/>
  <c r="AD27" i="1"/>
  <c r="AC29" i="1"/>
  <c r="Z17" i="2"/>
  <c r="Z19" i="2" s="1"/>
  <c r="AA15" i="2"/>
  <c r="AA24" i="2"/>
  <c r="Z25" i="2"/>
  <c r="AC12" i="3"/>
  <c r="AB13" i="3"/>
  <c r="AB37" i="1"/>
  <c r="AC36" i="1"/>
  <c r="AA15" i="3"/>
  <c r="Z22" i="3"/>
  <c r="Z24" i="3" s="1"/>
  <c r="Z17" i="3"/>
  <c r="Z37" i="2"/>
  <c r="AA36" i="2"/>
  <c r="AC12" i="1"/>
  <c r="AB13" i="1"/>
  <c r="AA12" i="2"/>
  <c r="Z13" i="2"/>
  <c r="AA19" i="3"/>
  <c r="Z21" i="3"/>
  <c r="Y27" i="3"/>
  <c r="Y25" i="3"/>
  <c r="AA39" i="2"/>
  <c r="Z41" i="2"/>
  <c r="Z43" i="2" s="1"/>
  <c r="AD29" i="1" l="1"/>
  <c r="AE27" i="1"/>
  <c r="AA29" i="2"/>
  <c r="AA31" i="2" s="1"/>
  <c r="AB27" i="2"/>
  <c r="AA21" i="3"/>
  <c r="AB19" i="3"/>
  <c r="AC37" i="1"/>
  <c r="AD36" i="1"/>
  <c r="AA41" i="1"/>
  <c r="AA43" i="1" s="1"/>
  <c r="AB39" i="1"/>
  <c r="AD12" i="3"/>
  <c r="AC13" i="3"/>
  <c r="AA13" i="2"/>
  <c r="AB12" i="2"/>
  <c r="AD12" i="1"/>
  <c r="AC13" i="1"/>
  <c r="AA37" i="2"/>
  <c r="AB36" i="2"/>
  <c r="AB39" i="2"/>
  <c r="AA41" i="2"/>
  <c r="AA43" i="2" s="1"/>
  <c r="AB24" i="2"/>
  <c r="AA25" i="2"/>
  <c r="AB15" i="2"/>
  <c r="AA17" i="2"/>
  <c r="AA19" i="2" s="1"/>
  <c r="AA25" i="1"/>
  <c r="AB24" i="1"/>
  <c r="AA31" i="1"/>
  <c r="Z25" i="3"/>
  <c r="Z27" i="3"/>
  <c r="AC15" i="1"/>
  <c r="AB17" i="1"/>
  <c r="AB19" i="1" s="1"/>
  <c r="AA22" i="3"/>
  <c r="AA24" i="3" s="1"/>
  <c r="AA17" i="3"/>
  <c r="AB15" i="3"/>
  <c r="AD37" i="1" l="1"/>
  <c r="AE36" i="1"/>
  <c r="AB37" i="2"/>
  <c r="AC36" i="2"/>
  <c r="AC24" i="1"/>
  <c r="AB25" i="1"/>
  <c r="AB31" i="1"/>
  <c r="AC19" i="3"/>
  <c r="AB21" i="3"/>
  <c r="AE12" i="1"/>
  <c r="AD13" i="1"/>
  <c r="AB22" i="3"/>
  <c r="AB24" i="3" s="1"/>
  <c r="AC15" i="3"/>
  <c r="AB17" i="3"/>
  <c r="AB13" i="2"/>
  <c r="AC12" i="2"/>
  <c r="AB29" i="2"/>
  <c r="AB31" i="2" s="1"/>
  <c r="AC27" i="2"/>
  <c r="AB41" i="2"/>
  <c r="AB43" i="2" s="1"/>
  <c r="AC39" i="2"/>
  <c r="AC15" i="2"/>
  <c r="AB17" i="2"/>
  <c r="AB19" i="2" s="1"/>
  <c r="AE29" i="1"/>
  <c r="AF27" i="1"/>
  <c r="AC17" i="1"/>
  <c r="AC19" i="1" s="1"/>
  <c r="AD15" i="1"/>
  <c r="AB41" i="1"/>
  <c r="AB43" i="1" s="1"/>
  <c r="AC39" i="1"/>
  <c r="AA25" i="3"/>
  <c r="AA27" i="3"/>
  <c r="AC24" i="2"/>
  <c r="AB25" i="2"/>
  <c r="AD13" i="3"/>
  <c r="AE12" i="3"/>
  <c r="AC41" i="2" l="1"/>
  <c r="AC43" i="2" s="1"/>
  <c r="AD39" i="2"/>
  <c r="AD27" i="2"/>
  <c r="AC29" i="2"/>
  <c r="AC31" i="2" s="1"/>
  <c r="AD19" i="3"/>
  <c r="AC21" i="3"/>
  <c r="AF12" i="1"/>
  <c r="AE13" i="1"/>
  <c r="AD39" i="1"/>
  <c r="AC41" i="1"/>
  <c r="AC43" i="1" s="1"/>
  <c r="AC13" i="2"/>
  <c r="AD12" i="2"/>
  <c r="AE13" i="3"/>
  <c r="AF12" i="3"/>
  <c r="AD36" i="2"/>
  <c r="AC37" i="2"/>
  <c r="AB27" i="3"/>
  <c r="AB25" i="3"/>
  <c r="AF36" i="1"/>
  <c r="AE37" i="1"/>
  <c r="AD17" i="1"/>
  <c r="AD19" i="1" s="1"/>
  <c r="AE15" i="1"/>
  <c r="AD24" i="1"/>
  <c r="AC25" i="1"/>
  <c r="AC31" i="1"/>
  <c r="AF29" i="1"/>
  <c r="AG27" i="1"/>
  <c r="AC22" i="3"/>
  <c r="AC24" i="3" s="1"/>
  <c r="AD15" i="3"/>
  <c r="AC17" i="3"/>
  <c r="AD24" i="2"/>
  <c r="AC25" i="2"/>
  <c r="AD15" i="2"/>
  <c r="AC17" i="2"/>
  <c r="AC19" i="2" s="1"/>
  <c r="AD41" i="1" l="1"/>
  <c r="AD43" i="1" s="1"/>
  <c r="AE39" i="1"/>
  <c r="AD37" i="2"/>
  <c r="AE36" i="2"/>
  <c r="AF13" i="3"/>
  <c r="AG12" i="3"/>
  <c r="AD17" i="3"/>
  <c r="AD22" i="3"/>
  <c r="AD24" i="3" s="1"/>
  <c r="AE15" i="3"/>
  <c r="AC27" i="3"/>
  <c r="AC25" i="3"/>
  <c r="AE24" i="1"/>
  <c r="AD25" i="1"/>
  <c r="AD31" i="1"/>
  <c r="AE27" i="2"/>
  <c r="AD29" i="2"/>
  <c r="AD31" i="2" s="1"/>
  <c r="AF15" i="1"/>
  <c r="AE17" i="1"/>
  <c r="AE19" i="1" s="1"/>
  <c r="AE39" i="2"/>
  <c r="AD41" i="2"/>
  <c r="AD43" i="2" s="1"/>
  <c r="AG36" i="1"/>
  <c r="AF37" i="1"/>
  <c r="AH27" i="1"/>
  <c r="AG29" i="1"/>
  <c r="AF13" i="1"/>
  <c r="AG12" i="1"/>
  <c r="AD21" i="3"/>
  <c r="AE19" i="3"/>
  <c r="AE15" i="2"/>
  <c r="AD17" i="2"/>
  <c r="AD19" i="2" s="1"/>
  <c r="AD25" i="2"/>
  <c r="AE24" i="2"/>
  <c r="AD13" i="2"/>
  <c r="AE12" i="2"/>
  <c r="AE17" i="3" l="1"/>
  <c r="AE22" i="3"/>
  <c r="AE24" i="3" s="1"/>
  <c r="AF15" i="3"/>
  <c r="AE17" i="2"/>
  <c r="AE19" i="2" s="1"/>
  <c r="AF15" i="2"/>
  <c r="AE41" i="2"/>
  <c r="AE43" i="2" s="1"/>
  <c r="AF39" i="2"/>
  <c r="AE21" i="3"/>
  <c r="AF19" i="3"/>
  <c r="AE13" i="2"/>
  <c r="AF12" i="2"/>
  <c r="AI27" i="1"/>
  <c r="AH29" i="1"/>
  <c r="AE37" i="2"/>
  <c r="AF36" i="2"/>
  <c r="AE29" i="2"/>
  <c r="AE31" i="2" s="1"/>
  <c r="AF27" i="2"/>
  <c r="AG15" i="1"/>
  <c r="AF17" i="1"/>
  <c r="AF19" i="1" s="1"/>
  <c r="AD25" i="3"/>
  <c r="AD27" i="3"/>
  <c r="AG13" i="1"/>
  <c r="AH12" i="1"/>
  <c r="AG13" i="3"/>
  <c r="AH12" i="3"/>
  <c r="AF24" i="2"/>
  <c r="AE25" i="2"/>
  <c r="AE25" i="1"/>
  <c r="AF24" i="1"/>
  <c r="AE31" i="1"/>
  <c r="AH36" i="1"/>
  <c r="AG37" i="1"/>
  <c r="AE41" i="1"/>
  <c r="AE43" i="1" s="1"/>
  <c r="AF39" i="1"/>
  <c r="AF25" i="1" l="1"/>
  <c r="AG24" i="1"/>
  <c r="AF31" i="1"/>
  <c r="AG19" i="3"/>
  <c r="AF21" i="3"/>
  <c r="AF41" i="2"/>
  <c r="AF43" i="2" s="1"/>
  <c r="AG39" i="2"/>
  <c r="AG36" i="2"/>
  <c r="AF37" i="2"/>
  <c r="AH13" i="3"/>
  <c r="AI12" i="3"/>
  <c r="AH15" i="1"/>
  <c r="AG17" i="1"/>
  <c r="AG19" i="1" s="1"/>
  <c r="AF25" i="2"/>
  <c r="AG24" i="2"/>
  <c r="AG27" i="2"/>
  <c r="AF29" i="2"/>
  <c r="AF31" i="2" s="1"/>
  <c r="AG39" i="1"/>
  <c r="AF41" i="1"/>
  <c r="AF43" i="1" s="1"/>
  <c r="AF17" i="2"/>
  <c r="AF19" i="2" s="1"/>
  <c r="AG15" i="2"/>
  <c r="AH13" i="1"/>
  <c r="AI12" i="1"/>
  <c r="AF17" i="3"/>
  <c r="AG15" i="3"/>
  <c r="AF22" i="3"/>
  <c r="AF24" i="3" s="1"/>
  <c r="AH37" i="1"/>
  <c r="AI36" i="1"/>
  <c r="AJ27" i="1"/>
  <c r="AI29" i="1"/>
  <c r="AE27" i="3"/>
  <c r="AE25" i="3"/>
  <c r="AG12" i="2"/>
  <c r="AF13" i="2"/>
  <c r="AJ36" i="1" l="1"/>
  <c r="AI37" i="1"/>
  <c r="AG25" i="2"/>
  <c r="AH24" i="2"/>
  <c r="AH12" i="2"/>
  <c r="AG13" i="2"/>
  <c r="AH39" i="1"/>
  <c r="AG41" i="1"/>
  <c r="AG43" i="1" s="1"/>
  <c r="AH36" i="2"/>
  <c r="AG37" i="2"/>
  <c r="AF27" i="3"/>
  <c r="AF25" i="3"/>
  <c r="AG41" i="2"/>
  <c r="AG43" i="2" s="1"/>
  <c r="AH39" i="2"/>
  <c r="AH15" i="3"/>
  <c r="AG22" i="3"/>
  <c r="AG24" i="3" s="1"/>
  <c r="AG17" i="3"/>
  <c r="AH27" i="2"/>
  <c r="AG29" i="2"/>
  <c r="AG31" i="2" s="1"/>
  <c r="AH19" i="3"/>
  <c r="AG21" i="3"/>
  <c r="AJ12" i="1"/>
  <c r="AI13" i="1"/>
  <c r="AI15" i="1"/>
  <c r="AH17" i="1"/>
  <c r="AH19" i="1" s="1"/>
  <c r="AH24" i="1"/>
  <c r="AG25" i="1"/>
  <c r="AG31" i="1"/>
  <c r="AK27" i="1"/>
  <c r="AJ29" i="1"/>
  <c r="AH15" i="2"/>
  <c r="AG17" i="2"/>
  <c r="AG19" i="2" s="1"/>
  <c r="AJ12" i="3"/>
  <c r="AI13" i="3"/>
  <c r="AH25" i="1" l="1"/>
  <c r="AI24" i="1"/>
  <c r="AH31" i="1"/>
  <c r="AG27" i="3"/>
  <c r="AG25" i="3"/>
  <c r="AJ13" i="3"/>
  <c r="AK12" i="3"/>
  <c r="AI17" i="1"/>
  <c r="AI19" i="1" s="1"/>
  <c r="AJ15" i="1"/>
  <c r="AI39" i="2"/>
  <c r="AH41" i="2"/>
  <c r="AH43" i="2" s="1"/>
  <c r="AH25" i="2"/>
  <c r="AI24" i="2"/>
  <c r="AI19" i="3"/>
  <c r="AH21" i="3"/>
  <c r="AK29" i="1"/>
  <c r="AL27" i="1"/>
  <c r="AI36" i="2"/>
  <c r="AH37" i="2"/>
  <c r="AH29" i="2"/>
  <c r="AH31" i="2" s="1"/>
  <c r="AI27" i="2"/>
  <c r="AI39" i="1"/>
  <c r="AH41" i="1"/>
  <c r="AH43" i="1" s="1"/>
  <c r="AI12" i="2"/>
  <c r="AH13" i="2"/>
  <c r="AH17" i="3"/>
  <c r="AH22" i="3"/>
  <c r="AH24" i="3" s="1"/>
  <c r="AI15" i="3"/>
  <c r="AI15" i="2"/>
  <c r="AH17" i="2"/>
  <c r="AH19" i="2" s="1"/>
  <c r="AK12" i="1"/>
  <c r="AJ13" i="1"/>
  <c r="AJ37" i="1"/>
  <c r="AK36" i="1"/>
  <c r="AJ15" i="2" l="1"/>
  <c r="AI17" i="2"/>
  <c r="AI19" i="2" s="1"/>
  <c r="AJ39" i="2"/>
  <c r="AI41" i="2"/>
  <c r="AI43" i="2" s="1"/>
  <c r="AI17" i="3"/>
  <c r="AI22" i="3"/>
  <c r="AI24" i="3" s="1"/>
  <c r="AJ15" i="3"/>
  <c r="AJ36" i="2"/>
  <c r="AI37" i="2"/>
  <c r="AK15" i="1"/>
  <c r="AJ17" i="1"/>
  <c r="AJ19" i="1" s="1"/>
  <c r="AH27" i="3"/>
  <c r="AH25" i="3"/>
  <c r="AJ19" i="3"/>
  <c r="AI21" i="3"/>
  <c r="AM27" i="1"/>
  <c r="AL29" i="1"/>
  <c r="AK13" i="3"/>
  <c r="AL12" i="3"/>
  <c r="AK37" i="1"/>
  <c r="AL36" i="1"/>
  <c r="AJ39" i="1"/>
  <c r="AI41" i="1"/>
  <c r="AI43" i="1" s="1"/>
  <c r="AJ12" i="2"/>
  <c r="AI13" i="2"/>
  <c r="AJ24" i="1"/>
  <c r="AI25" i="1"/>
  <c r="AI31" i="1"/>
  <c r="AI25" i="2"/>
  <c r="AJ24" i="2"/>
  <c r="AK13" i="1"/>
  <c r="AL12" i="1"/>
  <c r="AI29" i="2"/>
  <c r="AI31" i="2" s="1"/>
  <c r="AJ27" i="2"/>
  <c r="AM12" i="3" l="1"/>
  <c r="AL13" i="3"/>
  <c r="AK17" i="1"/>
  <c r="AK19" i="1" s="1"/>
  <c r="AL15" i="1"/>
  <c r="AJ37" i="2"/>
  <c r="AK36" i="2"/>
  <c r="AJ22" i="3"/>
  <c r="AJ24" i="3" s="1"/>
  <c r="AJ17" i="3"/>
  <c r="AK15" i="3"/>
  <c r="AK24" i="1"/>
  <c r="AJ25" i="1"/>
  <c r="AJ31" i="1"/>
  <c r="AJ29" i="2"/>
  <c r="AJ31" i="2" s="1"/>
  <c r="AK27" i="2"/>
  <c r="AK19" i="3"/>
  <c r="AJ21" i="3"/>
  <c r="AL13" i="1"/>
  <c r="AM12" i="1"/>
  <c r="AL37" i="1"/>
  <c r="AM36" i="1"/>
  <c r="AN27" i="1"/>
  <c r="AM29" i="1"/>
  <c r="AI27" i="3"/>
  <c r="AI25" i="3"/>
  <c r="AK12" i="2"/>
  <c r="AJ13" i="2"/>
  <c r="AJ41" i="1"/>
  <c r="AJ43" i="1" s="1"/>
  <c r="AK39" i="1"/>
  <c r="AJ41" i="2"/>
  <c r="AJ43" i="2" s="1"/>
  <c r="AK39" i="2"/>
  <c r="AK24" i="2"/>
  <c r="AJ25" i="2"/>
  <c r="AJ17" i="2"/>
  <c r="AJ19" i="2" s="1"/>
  <c r="AK15" i="2"/>
  <c r="AN12" i="1" l="1"/>
  <c r="AM13" i="1"/>
  <c r="AJ27" i="3"/>
  <c r="AJ25" i="3"/>
  <c r="AL15" i="3"/>
  <c r="AK22" i="3"/>
  <c r="AK24" i="3" s="1"/>
  <c r="AK17" i="3"/>
  <c r="AK37" i="2"/>
  <c r="AL36" i="2"/>
  <c r="AK17" i="2"/>
  <c r="AK19" i="2" s="1"/>
  <c r="AL15" i="2"/>
  <c r="AK41" i="1"/>
  <c r="AK43" i="1" s="1"/>
  <c r="AL39" i="1"/>
  <c r="AK13" i="2"/>
  <c r="AL12" i="2"/>
  <c r="AK21" i="3"/>
  <c r="AL19" i="3"/>
  <c r="AL27" i="2"/>
  <c r="AK29" i="2"/>
  <c r="AK31" i="2" s="1"/>
  <c r="AM15" i="1"/>
  <c r="AL17" i="1"/>
  <c r="AL19" i="1" s="1"/>
  <c r="AL24" i="2"/>
  <c r="AK25" i="2"/>
  <c r="AN29" i="1"/>
  <c r="AO27" i="1"/>
  <c r="AK41" i="2"/>
  <c r="AK43" i="2" s="1"/>
  <c r="AL39" i="2"/>
  <c r="AM37" i="1"/>
  <c r="AN36" i="1"/>
  <c r="AK25" i="1"/>
  <c r="AL24" i="1"/>
  <c r="AK31" i="1"/>
  <c r="AM13" i="3"/>
  <c r="AN12" i="3"/>
  <c r="AL29" i="2" l="1"/>
  <c r="AL31" i="2" s="1"/>
  <c r="AM27" i="2"/>
  <c r="AM17" i="1"/>
  <c r="AM19" i="1" s="1"/>
  <c r="AN15" i="1"/>
  <c r="AM36" i="2"/>
  <c r="AL37" i="2"/>
  <c r="AL21" i="3"/>
  <c r="AM19" i="3"/>
  <c r="AO29" i="1"/>
  <c r="AP27" i="1"/>
  <c r="AM39" i="2"/>
  <c r="AL41" i="2"/>
  <c r="AL43" i="2" s="1"/>
  <c r="AK25" i="3"/>
  <c r="AK27" i="3"/>
  <c r="AO12" i="3"/>
  <c r="AN13" i="3"/>
  <c r="AL13" i="2"/>
  <c r="AM12" i="2"/>
  <c r="AL22" i="3"/>
  <c r="AL24" i="3" s="1"/>
  <c r="AM15" i="3"/>
  <c r="AL17" i="3"/>
  <c r="AN37" i="1"/>
  <c r="AO36" i="1"/>
  <c r="AM24" i="2"/>
  <c r="AL25" i="2"/>
  <c r="AL41" i="1"/>
  <c r="AL43" i="1" s="1"/>
  <c r="AM39" i="1"/>
  <c r="AM24" i="1"/>
  <c r="AL25" i="1"/>
  <c r="AL31" i="1"/>
  <c r="AL17" i="2"/>
  <c r="AL19" i="2" s="1"/>
  <c r="AM15" i="2"/>
  <c r="AO12" i="1"/>
  <c r="AN13" i="1"/>
  <c r="AM25" i="1" l="1"/>
  <c r="AN24" i="1"/>
  <c r="AM31" i="1"/>
  <c r="AL27" i="3"/>
  <c r="AL25" i="3"/>
  <c r="AP29" i="1"/>
  <c r="AQ27" i="1"/>
  <c r="AN24" i="2"/>
  <c r="AM25" i="2"/>
  <c r="AP12" i="3"/>
  <c r="AO13" i="3"/>
  <c r="AM29" i="2"/>
  <c r="AM31" i="2" s="1"/>
  <c r="AN27" i="2"/>
  <c r="AM13" i="2"/>
  <c r="AN12" i="2"/>
  <c r="AM41" i="1"/>
  <c r="AM43" i="1" s="1"/>
  <c r="AN39" i="1"/>
  <c r="AM21" i="3"/>
  <c r="AN19" i="3"/>
  <c r="AN36" i="2"/>
  <c r="AM37" i="2"/>
  <c r="AP12" i="1"/>
  <c r="AO13" i="1"/>
  <c r="AO37" i="1"/>
  <c r="AP36" i="1"/>
  <c r="AO15" i="1"/>
  <c r="AN17" i="1"/>
  <c r="AN19" i="1" s="1"/>
  <c r="AN15" i="2"/>
  <c r="AM17" i="2"/>
  <c r="AM19" i="2" s="1"/>
  <c r="AM22" i="3"/>
  <c r="AM24" i="3" s="1"/>
  <c r="AM17" i="3"/>
  <c r="AN15" i="3"/>
  <c r="AM41" i="2"/>
  <c r="AM43" i="2" s="1"/>
  <c r="AN39" i="2"/>
  <c r="AO15" i="2" l="1"/>
  <c r="AN17" i="2"/>
  <c r="AN19" i="2" s="1"/>
  <c r="AP15" i="1"/>
  <c r="AO17" i="1"/>
  <c r="AO19" i="1" s="1"/>
  <c r="AQ36" i="1"/>
  <c r="AP37" i="1"/>
  <c r="AN13" i="2"/>
  <c r="AO12" i="2"/>
  <c r="AO39" i="2"/>
  <c r="AN41" i="2"/>
  <c r="AN43" i="2" s="1"/>
  <c r="AP13" i="1"/>
  <c r="AQ12" i="1"/>
  <c r="AO19" i="3"/>
  <c r="AN21" i="3"/>
  <c r="AN25" i="2"/>
  <c r="AO24" i="2"/>
  <c r="AO39" i="1"/>
  <c r="AN41" i="1"/>
  <c r="AN43" i="1" s="1"/>
  <c r="AR27" i="1"/>
  <c r="AQ29" i="1"/>
  <c r="AO27" i="2"/>
  <c r="AN29" i="2"/>
  <c r="AN31" i="2" s="1"/>
  <c r="AN22" i="3"/>
  <c r="AN24" i="3" s="1"/>
  <c r="AN17" i="3"/>
  <c r="AO15" i="3"/>
  <c r="AN25" i="1"/>
  <c r="AO24" i="1"/>
  <c r="AN31" i="1"/>
  <c r="AM27" i="3"/>
  <c r="AM25" i="3"/>
  <c r="AO36" i="2"/>
  <c r="AN37" i="2"/>
  <c r="AQ12" i="3"/>
  <c r="AP13" i="3"/>
  <c r="AR29" i="1" l="1"/>
  <c r="AS27" i="1"/>
  <c r="AO41" i="2"/>
  <c r="AO43" i="2" s="1"/>
  <c r="AP39" i="2"/>
  <c r="AP24" i="2"/>
  <c r="AO25" i="2"/>
  <c r="AO17" i="3"/>
  <c r="AO22" i="3"/>
  <c r="AO24" i="3" s="1"/>
  <c r="AP15" i="3"/>
  <c r="AR36" i="1"/>
  <c r="AQ37" i="1"/>
  <c r="AQ13" i="3"/>
  <c r="AR12" i="3"/>
  <c r="AN25" i="3"/>
  <c r="AN27" i="3"/>
  <c r="AO21" i="3"/>
  <c r="AP19" i="3"/>
  <c r="AR12" i="1"/>
  <c r="AQ13" i="1"/>
  <c r="AP17" i="1"/>
  <c r="AP19" i="1" s="1"/>
  <c r="AQ15" i="1"/>
  <c r="AO13" i="2"/>
  <c r="AP12" i="2"/>
  <c r="AO25" i="1"/>
  <c r="AP24" i="1"/>
  <c r="AO31" i="1"/>
  <c r="AO41" i="1"/>
  <c r="AO43" i="1" s="1"/>
  <c r="AP39" i="1"/>
  <c r="AO37" i="2"/>
  <c r="AP36" i="2"/>
  <c r="AP27" i="2"/>
  <c r="AO29" i="2"/>
  <c r="AO31" i="2" s="1"/>
  <c r="AP15" i="2"/>
  <c r="AO17" i="2"/>
  <c r="AO19" i="2" s="1"/>
  <c r="AR13" i="1" l="1"/>
  <c r="AS12" i="1"/>
  <c r="AQ24" i="1"/>
  <c r="AP25" i="1"/>
  <c r="AP31" i="1"/>
  <c r="AP17" i="2"/>
  <c r="AP19" i="2" s="1"/>
  <c r="AQ15" i="2"/>
  <c r="AP37" i="2"/>
  <c r="AQ36" i="2"/>
  <c r="AR37" i="1"/>
  <c r="AS36" i="1"/>
  <c r="AP17" i="3"/>
  <c r="AQ15" i="3"/>
  <c r="AP22" i="3"/>
  <c r="AP24" i="3" s="1"/>
  <c r="AP41" i="1"/>
  <c r="AP43" i="1" s="1"/>
  <c r="AQ39" i="1"/>
  <c r="AO27" i="3"/>
  <c r="AO25" i="3"/>
  <c r="AP21" i="3"/>
  <c r="AQ19" i="3"/>
  <c r="AP25" i="2"/>
  <c r="AQ24" i="2"/>
  <c r="AP13" i="2"/>
  <c r="AQ12" i="2"/>
  <c r="AS29" i="1"/>
  <c r="AT27" i="1"/>
  <c r="AP41" i="2"/>
  <c r="AP43" i="2" s="1"/>
  <c r="AQ39" i="2"/>
  <c r="AR13" i="3"/>
  <c r="AS12" i="3"/>
  <c r="AQ27" i="2"/>
  <c r="AP29" i="2"/>
  <c r="AP31" i="2" s="1"/>
  <c r="AR15" i="1"/>
  <c r="AQ17" i="1"/>
  <c r="AQ19" i="1" s="1"/>
  <c r="AR39" i="2" l="1"/>
  <c r="AQ41" i="2"/>
  <c r="AQ43" i="2" s="1"/>
  <c r="AR15" i="2"/>
  <c r="AQ17" i="2"/>
  <c r="AQ19" i="2" s="1"/>
  <c r="AU27" i="1"/>
  <c r="AT29" i="1"/>
  <c r="AR39" i="1"/>
  <c r="AQ41" i="1"/>
  <c r="AQ43" i="1" s="1"/>
  <c r="AQ13" i="2"/>
  <c r="AR12" i="2"/>
  <c r="AP27" i="3"/>
  <c r="AP25" i="3"/>
  <c r="AS15" i="1"/>
  <c r="AR17" i="1"/>
  <c r="AR19" i="1" s="1"/>
  <c r="AQ25" i="1"/>
  <c r="AR24" i="1"/>
  <c r="AQ31" i="1"/>
  <c r="AQ25" i="2"/>
  <c r="AR24" i="2"/>
  <c r="AT12" i="3"/>
  <c r="AS13" i="3"/>
  <c r="AR19" i="3"/>
  <c r="AQ21" i="3"/>
  <c r="AR36" i="2"/>
  <c r="AQ37" i="2"/>
  <c r="AQ17" i="3"/>
  <c r="AR15" i="3"/>
  <c r="AQ22" i="3"/>
  <c r="AQ24" i="3" s="1"/>
  <c r="AS13" i="1"/>
  <c r="AT12" i="1"/>
  <c r="AR27" i="2"/>
  <c r="AQ29" i="2"/>
  <c r="AQ31" i="2" s="1"/>
  <c r="AT36" i="1"/>
  <c r="AS37" i="1"/>
  <c r="AS36" i="2" l="1"/>
  <c r="AR37" i="2"/>
  <c r="AR25" i="2"/>
  <c r="AS24" i="2"/>
  <c r="AQ27" i="3"/>
  <c r="AQ25" i="3"/>
  <c r="AS15" i="3"/>
  <c r="AR22" i="3"/>
  <c r="AR24" i="3" s="1"/>
  <c r="AR17" i="3"/>
  <c r="AR25" i="1"/>
  <c r="AS24" i="1"/>
  <c r="AR31" i="1"/>
  <c r="AS39" i="1"/>
  <c r="AR41" i="1"/>
  <c r="AR43" i="1" s="1"/>
  <c r="AV27" i="1"/>
  <c r="AU29" i="1"/>
  <c r="AT37" i="1"/>
  <c r="AU36" i="1"/>
  <c r="AS17" i="1"/>
  <c r="AS19" i="1" s="1"/>
  <c r="AT15" i="1"/>
  <c r="AS19" i="3"/>
  <c r="AR21" i="3"/>
  <c r="AS15" i="2"/>
  <c r="AR17" i="2"/>
  <c r="AR19" i="2" s="1"/>
  <c r="AR29" i="2"/>
  <c r="AR31" i="2" s="1"/>
  <c r="AS27" i="2"/>
  <c r="AU12" i="1"/>
  <c r="AT13" i="1"/>
  <c r="AT13" i="3"/>
  <c r="AU12" i="3"/>
  <c r="AS12" i="2"/>
  <c r="AR13" i="2"/>
  <c r="AR41" i="2"/>
  <c r="AR43" i="2" s="1"/>
  <c r="AS39" i="2"/>
  <c r="AU37" i="1" l="1"/>
  <c r="AV36" i="1"/>
  <c r="AR27" i="3"/>
  <c r="AR25" i="3"/>
  <c r="AW27" i="1"/>
  <c r="AV29" i="1"/>
  <c r="AT39" i="2"/>
  <c r="AS41" i="2"/>
  <c r="AS43" i="2" s="1"/>
  <c r="AV12" i="1"/>
  <c r="AU13" i="1"/>
  <c r="AS29" i="2"/>
  <c r="AS31" i="2" s="1"/>
  <c r="AT27" i="2"/>
  <c r="AT15" i="3"/>
  <c r="AS22" i="3"/>
  <c r="AS24" i="3" s="1"/>
  <c r="AS17" i="3"/>
  <c r="AT15" i="2"/>
  <c r="AS17" i="2"/>
  <c r="AS19" i="2" s="1"/>
  <c r="AS25" i="2"/>
  <c r="AT24" i="2"/>
  <c r="AT39" i="1"/>
  <c r="AS41" i="1"/>
  <c r="AS43" i="1" s="1"/>
  <c r="AT12" i="2"/>
  <c r="AS13" i="2"/>
  <c r="AT19" i="3"/>
  <c r="AS21" i="3"/>
  <c r="AU13" i="3"/>
  <c r="AV12" i="3"/>
  <c r="AT17" i="1"/>
  <c r="AT19" i="1" s="1"/>
  <c r="AU15" i="1"/>
  <c r="AS25" i="1"/>
  <c r="AT24" i="1"/>
  <c r="AS31" i="1"/>
  <c r="AT36" i="2"/>
  <c r="AS37" i="2"/>
  <c r="AV13" i="1" l="1"/>
  <c r="AW12" i="1"/>
  <c r="AW12" i="3"/>
  <c r="AV13" i="3"/>
  <c r="AU17" i="1"/>
  <c r="AU19" i="1" s="1"/>
  <c r="AV15" i="1"/>
  <c r="AT25" i="2"/>
  <c r="AU24" i="2"/>
  <c r="AU15" i="2"/>
  <c r="AT17" i="2"/>
  <c r="AT19" i="2" s="1"/>
  <c r="AU39" i="2"/>
  <c r="AT41" i="2"/>
  <c r="AT43" i="2" s="1"/>
  <c r="AU19" i="3"/>
  <c r="AT21" i="3"/>
  <c r="AX27" i="1"/>
  <c r="AX29" i="1" s="1"/>
  <c r="AW29" i="1"/>
  <c r="AT37" i="2"/>
  <c r="AU36" i="2"/>
  <c r="AS27" i="3"/>
  <c r="AS25" i="3"/>
  <c r="AU12" i="2"/>
  <c r="AT13" i="2"/>
  <c r="AT17" i="3"/>
  <c r="AT22" i="3"/>
  <c r="AT24" i="3" s="1"/>
  <c r="AU15" i="3"/>
  <c r="AU24" i="1"/>
  <c r="AT25" i="1"/>
  <c r="AT31" i="1"/>
  <c r="AU27" i="2"/>
  <c r="AT29" i="2"/>
  <c r="AT31" i="2" s="1"/>
  <c r="AV37" i="1"/>
  <c r="AW36" i="1"/>
  <c r="AU39" i="1"/>
  <c r="AT41" i="1"/>
  <c r="AT43" i="1" s="1"/>
  <c r="AU29" i="2" l="1"/>
  <c r="AU31" i="2" s="1"/>
  <c r="AV27" i="2"/>
  <c r="AU17" i="2"/>
  <c r="AU19" i="2" s="1"/>
  <c r="AV15" i="2"/>
  <c r="AU37" i="2"/>
  <c r="AV36" i="2"/>
  <c r="AV24" i="1"/>
  <c r="AU25" i="1"/>
  <c r="AU31" i="1"/>
  <c r="AU22" i="3"/>
  <c r="AU24" i="3" s="1"/>
  <c r="AU17" i="3"/>
  <c r="AV15" i="3"/>
  <c r="AW15" i="1"/>
  <c r="AV17" i="1"/>
  <c r="AV19" i="1" s="1"/>
  <c r="AT27" i="3"/>
  <c r="AT25" i="3"/>
  <c r="AU21" i="3"/>
  <c r="AV19" i="3"/>
  <c r="AW13" i="3"/>
  <c r="AX12" i="3"/>
  <c r="AU13" i="2"/>
  <c r="AV12" i="2"/>
  <c r="AV39" i="2"/>
  <c r="AU41" i="2"/>
  <c r="AU43" i="2" s="1"/>
  <c r="AX12" i="1"/>
  <c r="AX13" i="1" s="1"/>
  <c r="AW13" i="1"/>
  <c r="AU25" i="2"/>
  <c r="AV24" i="2"/>
  <c r="C34" i="1"/>
  <c r="AU41" i="1"/>
  <c r="AU43" i="1" s="1"/>
  <c r="AV39" i="1"/>
  <c r="AW37" i="1"/>
  <c r="AX36" i="1"/>
  <c r="AW19" i="3" l="1"/>
  <c r="AV21" i="3"/>
  <c r="AW24" i="1"/>
  <c r="AV25" i="1"/>
  <c r="AV31" i="1"/>
  <c r="AV25" i="2"/>
  <c r="AW24" i="2"/>
  <c r="AV37" i="2"/>
  <c r="AW36" i="2"/>
  <c r="AV41" i="1"/>
  <c r="AV43" i="1" s="1"/>
  <c r="AW39" i="1"/>
  <c r="AX37" i="1"/>
  <c r="AY36" i="1"/>
  <c r="AV41" i="2"/>
  <c r="AV43" i="2" s="1"/>
  <c r="AW39" i="2"/>
  <c r="AW15" i="2"/>
  <c r="AV17" i="2"/>
  <c r="AV19" i="2" s="1"/>
  <c r="AW17" i="1"/>
  <c r="AW19" i="1" s="1"/>
  <c r="AX15" i="1"/>
  <c r="AX17" i="1" s="1"/>
  <c r="AV13" i="2"/>
  <c r="AW12" i="2"/>
  <c r="AV22" i="3"/>
  <c r="AV24" i="3" s="1"/>
  <c r="AW15" i="3"/>
  <c r="AV17" i="3"/>
  <c r="AV29" i="2"/>
  <c r="AV31" i="2" s="1"/>
  <c r="AW27" i="2"/>
  <c r="AX13" i="3"/>
  <c r="AY12" i="3"/>
  <c r="AU27" i="3"/>
  <c r="AU25" i="3"/>
  <c r="AX19" i="1" l="1"/>
  <c r="C22" i="1"/>
  <c r="AX36" i="2"/>
  <c r="AW37" i="2"/>
  <c r="AZ12" i="3"/>
  <c r="AZ13" i="3" s="1"/>
  <c r="AY13" i="3"/>
  <c r="AX15" i="2"/>
  <c r="AW17" i="2"/>
  <c r="AW19" i="2" s="1"/>
  <c r="AW41" i="2"/>
  <c r="AW43" i="2" s="1"/>
  <c r="AX39" i="2"/>
  <c r="AX24" i="2"/>
  <c r="AW25" i="2"/>
  <c r="AW29" i="2"/>
  <c r="AW31" i="2" s="1"/>
  <c r="AX27" i="2"/>
  <c r="AW25" i="1"/>
  <c r="AX24" i="1"/>
  <c r="AW31" i="1"/>
  <c r="AX15" i="3"/>
  <c r="AW22" i="3"/>
  <c r="AW24" i="3" s="1"/>
  <c r="AW17" i="3"/>
  <c r="AY37" i="1"/>
  <c r="AZ36" i="1"/>
  <c r="AZ37" i="1" s="1"/>
  <c r="AV25" i="3"/>
  <c r="AV27" i="3"/>
  <c r="AW13" i="2"/>
  <c r="AX12" i="2"/>
  <c r="AW41" i="1"/>
  <c r="AW43" i="1" s="1"/>
  <c r="AX39" i="1"/>
  <c r="AX19" i="3"/>
  <c r="AW21" i="3"/>
  <c r="AX41" i="2" l="1"/>
  <c r="AX43" i="2" s="1"/>
  <c r="AY39" i="2"/>
  <c r="AW27" i="3"/>
  <c r="AW25" i="3"/>
  <c r="AX21" i="3"/>
  <c r="AY19" i="3"/>
  <c r="AX22" i="3"/>
  <c r="AX24" i="3" s="1"/>
  <c r="AY15" i="3"/>
  <c r="AX17" i="3"/>
  <c r="AX13" i="2"/>
  <c r="AY12" i="2"/>
  <c r="AY27" i="2"/>
  <c r="AX29" i="2"/>
  <c r="AX31" i="2" s="1"/>
  <c r="AY36" i="2"/>
  <c r="AX37" i="2"/>
  <c r="AX41" i="1"/>
  <c r="AX43" i="1" s="1"/>
  <c r="AY39" i="1"/>
  <c r="AX17" i="2"/>
  <c r="AX19" i="2" s="1"/>
  <c r="AY15" i="2"/>
  <c r="AX25" i="1"/>
  <c r="AX31" i="1"/>
  <c r="AX25" i="2"/>
  <c r="AY24" i="2"/>
  <c r="AZ24" i="2" l="1"/>
  <c r="AZ25" i="2" s="1"/>
  <c r="AY25" i="2"/>
  <c r="AY29" i="2"/>
  <c r="AY31" i="2" s="1"/>
  <c r="AZ27" i="2"/>
  <c r="AZ29" i="2" s="1"/>
  <c r="C34" i="2" s="1"/>
  <c r="AZ39" i="2"/>
  <c r="AZ41" i="2" s="1"/>
  <c r="AY41" i="2"/>
  <c r="AY43" i="2" s="1"/>
  <c r="AZ15" i="2"/>
  <c r="AZ17" i="2" s="1"/>
  <c r="AY17" i="2"/>
  <c r="AY19" i="2" s="1"/>
  <c r="AY22" i="3"/>
  <c r="AY24" i="3" s="1"/>
  <c r="AY17" i="3"/>
  <c r="AZ15" i="3"/>
  <c r="AZ39" i="1"/>
  <c r="AZ41" i="1" s="1"/>
  <c r="AY41" i="1"/>
  <c r="AY43" i="1" s="1"/>
  <c r="AX27" i="3"/>
  <c r="AX25" i="3"/>
  <c r="AY21" i="3"/>
  <c r="AZ19" i="3"/>
  <c r="AZ21" i="3" s="1"/>
  <c r="AZ36" i="2"/>
  <c r="AZ37" i="2" s="1"/>
  <c r="AY37" i="2"/>
  <c r="AZ12" i="2"/>
  <c r="AZ13" i="2" s="1"/>
  <c r="AY13" i="2"/>
  <c r="C46" i="2" l="1"/>
  <c r="AZ31" i="2"/>
  <c r="AZ19" i="2"/>
  <c r="C22" i="2"/>
  <c r="AZ43" i="1"/>
  <c r="C46" i="1"/>
  <c r="AY27" i="3"/>
  <c r="AY25" i="3"/>
  <c r="AZ43" i="2"/>
  <c r="AZ17" i="3"/>
  <c r="AZ22" i="3"/>
  <c r="AZ24" i="3" s="1"/>
  <c r="AZ27" i="3" l="1"/>
  <c r="C27" i="3" s="1"/>
  <c r="AZ25" i="3"/>
  <c r="C32" i="3"/>
  <c r="C36" i="3"/>
  <c r="D32" i="3"/>
  <c r="E32" i="3"/>
  <c r="F32" i="3"/>
  <c r="F34" i="3" l="1"/>
  <c r="F33" i="3"/>
  <c r="E34" i="3"/>
  <c r="E33" i="3"/>
  <c r="D34" i="3"/>
  <c r="D33" i="3"/>
  <c r="C34" i="3"/>
  <c r="C33" i="3"/>
</calcChain>
</file>

<file path=xl/sharedStrings.xml><?xml version="1.0" encoding="utf-8"?>
<sst xmlns="http://schemas.openxmlformats.org/spreadsheetml/2006/main" count="105" uniqueCount="44">
  <si>
    <t>First Year of Ownership:</t>
  </si>
  <si>
    <t>Points:</t>
  </si>
  <si>
    <t>Equivalent Hotel Nights:</t>
  </si>
  <si>
    <t>Cost/Point:</t>
  </si>
  <si>
    <t>Cost/Night:</t>
  </si>
  <si>
    <t>Cost of Points:</t>
  </si>
  <si>
    <t>Annual Cost of Hotel:</t>
  </si>
  <si>
    <t>Closing Fees:</t>
  </si>
  <si>
    <t>Rental Rate/Point:</t>
  </si>
  <si>
    <t>Gross Cost:</t>
  </si>
  <si>
    <t>Points Needed:</t>
  </si>
  <si>
    <t>Gross Cost/Point:</t>
  </si>
  <si>
    <t>Annual Rental Cost:</t>
  </si>
  <si>
    <t>DVC Ownership</t>
  </si>
  <si>
    <t>Expenses</t>
  </si>
  <si>
    <t>Maintenance/Point</t>
  </si>
  <si>
    <t>Inflation</t>
  </si>
  <si>
    <t>Total Maintenance</t>
  </si>
  <si>
    <t>Present Value</t>
  </si>
  <si>
    <t>Discount Rate</t>
  </si>
  <si>
    <t>PV of Payments</t>
  </si>
  <si>
    <t>Hotel Rental</t>
  </si>
  <si>
    <t>Equiv. Hotel Expense</t>
  </si>
  <si>
    <t>Total Hotel Expense</t>
  </si>
  <si>
    <t>PV Payments</t>
  </si>
  <si>
    <t>Rent DVC Points</t>
  </si>
  <si>
    <t>DVC Points Rental Expense</t>
  </si>
  <si>
    <t>Total Rental Expense</t>
  </si>
  <si>
    <t>Disney Vacation Club - Investment Return Model</t>
  </si>
  <si>
    <t>Income</t>
  </si>
  <si>
    <t>Rent/Point</t>
  </si>
  <si>
    <t>Total Amount</t>
  </si>
  <si>
    <t>Margin/Point</t>
  </si>
  <si>
    <t>Net Cash Flow</t>
  </si>
  <si>
    <t>ROE</t>
  </si>
  <si>
    <t>NPV</t>
  </si>
  <si>
    <t>Return Calculations</t>
  </si>
  <si>
    <t>Discount Rate:</t>
  </si>
  <si>
    <t>PV/Point (Incl Fees)</t>
  </si>
  <si>
    <t>PV/Point (Before Fees)</t>
  </si>
  <si>
    <t>IRR</t>
  </si>
  <si>
    <t>The Villas at Disneyland Hotel</t>
  </si>
  <si>
    <t>Disney's Polynesian Villas &amp; Bungalows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</si>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</sst>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6337778862885"/>
        <bgColor indexed="65"/>
      </patternFill>
    </fill>
    <fill>
      <patternFill patternType="solid">
        <fgColor rgb="FFFFFFCC"/>
      </patternFill>
    </fill>
    <fill>
      <patternFill patternType="solid">
        <fgColor theme="1" tint="0.34998626667073579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/>
    <xf numFmtId="9" fontId="1" fillId="0" borderId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10" fontId="2" fillId="0" borderId="1" xfId="0" applyNumberFormat="1" applyFont="1" applyBorder="1"/>
    <xf numFmtId="0" fontId="2" fillId="0" borderId="1" xfId="0" applyFont="1" applyBorder="1"/>
    <xf numFmtId="8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10" fontId="5" fillId="3" borderId="1" xfId="2" applyNumberFormat="1" applyFont="1" applyFill="1" applyBorder="1"/>
    <xf numFmtId="0" fontId="6" fillId="0" borderId="0" xfId="0" applyFont="1" applyAlignment="1">
      <alignment horizontal="left"/>
    </xf>
    <xf numFmtId="10" fontId="6" fillId="0" borderId="0" xfId="2" applyNumberFormat="1" applyFont="1"/>
    <xf numFmtId="164" fontId="4" fillId="0" borderId="2" xfId="0" applyNumberFormat="1" applyFont="1" applyBorder="1"/>
    <xf numFmtId="0" fontId="4" fillId="0" borderId="2" xfId="0" applyFont="1" applyBorder="1"/>
    <xf numFmtId="44" fontId="4" fillId="0" borderId="2" xfId="0" applyNumberFormat="1" applyFont="1" applyBorder="1"/>
    <xf numFmtId="164" fontId="2" fillId="0" borderId="3" xfId="1" applyNumberFormat="1" applyFont="1" applyBorder="1"/>
    <xf numFmtId="0" fontId="2" fillId="0" borderId="3" xfId="0" applyFont="1" applyBorder="1"/>
    <xf numFmtId="0" fontId="6" fillId="0" borderId="3" xfId="0" applyFont="1" applyBorder="1" applyAlignment="1">
      <alignment horizontal="left"/>
    </xf>
    <xf numFmtId="10" fontId="6" fillId="0" borderId="4" xfId="0" applyNumberFormat="1" applyFont="1" applyBorder="1"/>
    <xf numFmtId="0" fontId="2" fillId="0" borderId="5" xfId="0" applyFont="1" applyBorder="1"/>
    <xf numFmtId="0" fontId="6" fillId="0" borderId="4" xfId="0" applyFont="1" applyBorder="1" applyAlignment="1">
      <alignment horizontal="left"/>
    </xf>
    <xf numFmtId="44" fontId="7" fillId="3" borderId="1" xfId="1" applyFont="1" applyFill="1" applyBorder="1" applyAlignment="1">
      <alignment horizontal="center"/>
    </xf>
    <xf numFmtId="10" fontId="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0" applyNumberFormat="1" applyFont="1"/>
    <xf numFmtId="164" fontId="7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8" fontId="10" fillId="4" borderId="7" xfId="0" applyNumberFormat="1" applyFont="1" applyFill="1" applyBorder="1"/>
    <xf numFmtId="0" fontId="10" fillId="4" borderId="8" xfId="0" applyFont="1" applyFill="1" applyBorder="1"/>
    <xf numFmtId="0" fontId="9" fillId="0" borderId="0" xfId="0" applyFont="1" applyAlignment="1">
      <alignment horizontal="center"/>
    </xf>
    <xf numFmtId="44" fontId="7" fillId="3" borderId="1" xfId="0" applyNumberFormat="1" applyFont="1" applyFill="1" applyBorder="1" applyAlignment="1">
      <alignment horizontal="center"/>
    </xf>
    <xf numFmtId="0" fontId="1" fillId="0" borderId="0" xfId="0" applyFont="1"/>
    <xf numFmtId="10" fontId="5" fillId="3" borderId="1" xfId="0" applyNumberFormat="1" applyFont="1" applyFill="1" applyBorder="1"/>
    <xf numFmtId="0" fontId="9" fillId="6" borderId="6" xfId="0" applyFont="1" applyFill="1" applyBorder="1" applyAlignment="1">
      <alignment horizontal="left"/>
    </xf>
    <xf numFmtId="0" fontId="0" fillId="0" borderId="6" xfId="0" applyBorder="1"/>
    <xf numFmtId="0" fontId="9" fillId="5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9" fillId="7" borderId="6" xfId="0" applyFont="1" applyFill="1" applyBorder="1" applyAlignment="1">
      <alignment horizontal="left"/>
    </xf>
  </cellXfs>
  <cellStyles count="3">
    <cellStyle name="Currency" xfId="1" xr:uid="{00000000-0005-0000-0000-000001000000}"/>
    <cellStyle name="Normal" xfId="0" builtinId="0"/>
    <cellStyle name="Percen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Z46"/>
  <sheetViews>
    <sheetView tabSelected="1" zoomScale="150" workbookViewId="0">
      <selection activeCell="G9" sqref="G9"/>
    </sheetView>
  </sheetViews>
  <sheetFormatPr baseColWidth="10" defaultColWidth="8.83203125" defaultRowHeight="14" x14ac:dyDescent="0.2"/>
  <cols>
    <col min="1" max="1" width="4.6640625" style="1" customWidth="1"/>
    <col min="2" max="2" width="19.5" style="1" customWidth="1"/>
    <col min="3" max="4" width="11" style="1" customWidth="1"/>
    <col min="5" max="5" width="11.33203125" style="1" customWidth="1"/>
    <col min="6" max="6" width="10.5" style="1" customWidth="1"/>
    <col min="7" max="8" width="11" style="1" customWidth="1"/>
    <col min="9" max="9" width="8.83203125" style="1" customWidth="1"/>
    <col min="10" max="16384" width="8.83203125" style="1"/>
  </cols>
  <sheetData>
    <row r="2" spans="2:50" ht="25.25" customHeight="1" x14ac:dyDescent="0.25">
      <c r="B2" s="44" t="s">
        <v>41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2:50" x14ac:dyDescent="0.2">
      <c r="B4" s="34" t="s">
        <v>0</v>
      </c>
      <c r="C4" s="37">
        <v>2026</v>
      </c>
    </row>
    <row r="5" spans="2:50" x14ac:dyDescent="0.2">
      <c r="B5" s="34" t="s">
        <v>1</v>
      </c>
      <c r="C5" s="37">
        <v>150</v>
      </c>
      <c r="E5" s="34" t="s">
        <v>2</v>
      </c>
      <c r="F5" s="37">
        <v>7</v>
      </c>
    </row>
    <row r="6" spans="2:50" x14ac:dyDescent="0.2">
      <c r="B6" s="34" t="s">
        <v>3</v>
      </c>
      <c r="C6" s="24">
        <v>245</v>
      </c>
      <c r="E6" s="34" t="s">
        <v>4</v>
      </c>
      <c r="F6" s="24">
        <v>900</v>
      </c>
    </row>
    <row r="7" spans="2:50" x14ac:dyDescent="0.2">
      <c r="B7" s="34" t="s">
        <v>5</v>
      </c>
      <c r="C7" s="33">
        <f>C5*C6</f>
        <v>36750</v>
      </c>
      <c r="E7" s="34" t="s">
        <v>6</v>
      </c>
      <c r="F7" s="33">
        <f>F5*F6</f>
        <v>6300</v>
      </c>
    </row>
    <row r="8" spans="2:50" x14ac:dyDescent="0.2">
      <c r="B8" s="34" t="s">
        <v>7</v>
      </c>
      <c r="C8" s="36">
        <v>750</v>
      </c>
      <c r="E8" s="34" t="s">
        <v>8</v>
      </c>
      <c r="F8" s="41">
        <v>28</v>
      </c>
    </row>
    <row r="9" spans="2:50" x14ac:dyDescent="0.2">
      <c r="B9" s="34" t="s">
        <v>9</v>
      </c>
      <c r="C9" s="33">
        <f>C7+C8</f>
        <v>37500</v>
      </c>
      <c r="E9" s="34" t="s">
        <v>10</v>
      </c>
      <c r="F9" s="37">
        <f>C5</f>
        <v>150</v>
      </c>
    </row>
    <row r="10" spans="2:50" x14ac:dyDescent="0.2">
      <c r="B10" s="34" t="s">
        <v>11</v>
      </c>
      <c r="C10" s="35">
        <f>C9/C5</f>
        <v>250</v>
      </c>
      <c r="E10" s="34" t="s">
        <v>12</v>
      </c>
      <c r="F10" s="35">
        <f>F8*F9</f>
        <v>4200</v>
      </c>
    </row>
    <row r="11" spans="2:50" x14ac:dyDescent="0.2">
      <c r="D11" s="11"/>
    </row>
    <row r="12" spans="2:50" s="32" customFormat="1" ht="24" customHeight="1" x14ac:dyDescent="0.25">
      <c r="B12" s="40" t="s">
        <v>13</v>
      </c>
      <c r="C12" s="32">
        <v>0</v>
      </c>
      <c r="D12" s="32">
        <f t="shared" ref="D12:AX12" si="0">C12+1</f>
        <v>1</v>
      </c>
      <c r="E12" s="32">
        <f t="shared" si="0"/>
        <v>2</v>
      </c>
      <c r="F12" s="32">
        <f t="shared" si="0"/>
        <v>3</v>
      </c>
      <c r="G12" s="32">
        <f t="shared" si="0"/>
        <v>4</v>
      </c>
      <c r="H12" s="32">
        <f t="shared" si="0"/>
        <v>5</v>
      </c>
      <c r="I12" s="32">
        <f t="shared" si="0"/>
        <v>6</v>
      </c>
      <c r="J12" s="32">
        <f t="shared" si="0"/>
        <v>7</v>
      </c>
      <c r="K12" s="32">
        <f t="shared" si="0"/>
        <v>8</v>
      </c>
      <c r="L12" s="32">
        <f t="shared" si="0"/>
        <v>9</v>
      </c>
      <c r="M12" s="32">
        <f t="shared" si="0"/>
        <v>10</v>
      </c>
      <c r="N12" s="32">
        <f t="shared" si="0"/>
        <v>11</v>
      </c>
      <c r="O12" s="32">
        <f t="shared" si="0"/>
        <v>12</v>
      </c>
      <c r="P12" s="32">
        <f t="shared" si="0"/>
        <v>13</v>
      </c>
      <c r="Q12" s="32">
        <f t="shared" si="0"/>
        <v>14</v>
      </c>
      <c r="R12" s="32">
        <f t="shared" si="0"/>
        <v>15</v>
      </c>
      <c r="S12" s="32">
        <f t="shared" si="0"/>
        <v>16</v>
      </c>
      <c r="T12" s="32">
        <f t="shared" si="0"/>
        <v>17</v>
      </c>
      <c r="U12" s="32">
        <f t="shared" si="0"/>
        <v>18</v>
      </c>
      <c r="V12" s="32">
        <f t="shared" si="0"/>
        <v>19</v>
      </c>
      <c r="W12" s="32">
        <f t="shared" si="0"/>
        <v>20</v>
      </c>
      <c r="X12" s="32">
        <f t="shared" si="0"/>
        <v>21</v>
      </c>
      <c r="Y12" s="32">
        <f t="shared" si="0"/>
        <v>22</v>
      </c>
      <c r="Z12" s="32">
        <f t="shared" si="0"/>
        <v>23</v>
      </c>
      <c r="AA12" s="32">
        <f t="shared" si="0"/>
        <v>24</v>
      </c>
      <c r="AB12" s="32">
        <f t="shared" si="0"/>
        <v>25</v>
      </c>
      <c r="AC12" s="32">
        <f t="shared" si="0"/>
        <v>26</v>
      </c>
      <c r="AD12" s="32">
        <f t="shared" si="0"/>
        <v>27</v>
      </c>
      <c r="AE12" s="32">
        <f t="shared" si="0"/>
        <v>28</v>
      </c>
      <c r="AF12" s="32">
        <f t="shared" si="0"/>
        <v>29</v>
      </c>
      <c r="AG12" s="32">
        <f t="shared" si="0"/>
        <v>30</v>
      </c>
      <c r="AH12" s="32">
        <f t="shared" si="0"/>
        <v>31</v>
      </c>
      <c r="AI12" s="32">
        <f t="shared" si="0"/>
        <v>32</v>
      </c>
      <c r="AJ12" s="32">
        <f t="shared" si="0"/>
        <v>33</v>
      </c>
      <c r="AK12" s="32">
        <f t="shared" si="0"/>
        <v>34</v>
      </c>
      <c r="AL12" s="32">
        <f t="shared" si="0"/>
        <v>35</v>
      </c>
      <c r="AM12" s="32">
        <f t="shared" si="0"/>
        <v>36</v>
      </c>
      <c r="AN12" s="32">
        <f t="shared" si="0"/>
        <v>37</v>
      </c>
      <c r="AO12" s="32">
        <f t="shared" si="0"/>
        <v>38</v>
      </c>
      <c r="AP12" s="32">
        <f t="shared" si="0"/>
        <v>39</v>
      </c>
      <c r="AQ12" s="32">
        <f t="shared" si="0"/>
        <v>40</v>
      </c>
      <c r="AR12" s="32">
        <f t="shared" si="0"/>
        <v>41</v>
      </c>
      <c r="AS12" s="32">
        <f t="shared" si="0"/>
        <v>42</v>
      </c>
      <c r="AT12" s="32">
        <f t="shared" si="0"/>
        <v>43</v>
      </c>
      <c r="AU12" s="32">
        <f t="shared" si="0"/>
        <v>44</v>
      </c>
      <c r="AV12" s="32">
        <f t="shared" si="0"/>
        <v>45</v>
      </c>
      <c r="AW12" s="32">
        <f t="shared" si="0"/>
        <v>46</v>
      </c>
      <c r="AX12" s="32">
        <f t="shared" si="0"/>
        <v>47</v>
      </c>
    </row>
    <row r="13" spans="2:50" s="27" customFormat="1" x14ac:dyDescent="0.2">
      <c r="B13" s="31"/>
      <c r="C13" s="30" t="str">
        <f t="shared" ref="C13:AX13" si="1">"Year "&amp;C12</f>
        <v>Year 0</v>
      </c>
      <c r="D13" s="30" t="str">
        <f t="shared" si="1"/>
        <v>Year 1</v>
      </c>
      <c r="E13" s="30" t="str">
        <f t="shared" si="1"/>
        <v>Year 2</v>
      </c>
      <c r="F13" s="30" t="str">
        <f t="shared" si="1"/>
        <v>Year 3</v>
      </c>
      <c r="G13" s="30" t="str">
        <f t="shared" si="1"/>
        <v>Year 4</v>
      </c>
      <c r="H13" s="30" t="str">
        <f t="shared" si="1"/>
        <v>Year 5</v>
      </c>
      <c r="I13" s="30" t="str">
        <f t="shared" si="1"/>
        <v>Year 6</v>
      </c>
      <c r="J13" s="30" t="str">
        <f t="shared" si="1"/>
        <v>Year 7</v>
      </c>
      <c r="K13" s="30" t="str">
        <f t="shared" si="1"/>
        <v>Year 8</v>
      </c>
      <c r="L13" s="30" t="str">
        <f t="shared" si="1"/>
        <v>Year 9</v>
      </c>
      <c r="M13" s="30" t="str">
        <f t="shared" si="1"/>
        <v>Year 10</v>
      </c>
      <c r="N13" s="30" t="str">
        <f t="shared" si="1"/>
        <v>Year 11</v>
      </c>
      <c r="O13" s="30" t="str">
        <f t="shared" si="1"/>
        <v>Year 12</v>
      </c>
      <c r="P13" s="30" t="str">
        <f t="shared" si="1"/>
        <v>Year 13</v>
      </c>
      <c r="Q13" s="30" t="str">
        <f t="shared" si="1"/>
        <v>Year 14</v>
      </c>
      <c r="R13" s="30" t="str">
        <f t="shared" si="1"/>
        <v>Year 15</v>
      </c>
      <c r="S13" s="30" t="str">
        <f t="shared" si="1"/>
        <v>Year 16</v>
      </c>
      <c r="T13" s="30" t="str">
        <f t="shared" si="1"/>
        <v>Year 17</v>
      </c>
      <c r="U13" s="30" t="str">
        <f t="shared" si="1"/>
        <v>Year 18</v>
      </c>
      <c r="V13" s="30" t="str">
        <f t="shared" si="1"/>
        <v>Year 19</v>
      </c>
      <c r="W13" s="30" t="str">
        <f t="shared" si="1"/>
        <v>Year 20</v>
      </c>
      <c r="X13" s="30" t="str">
        <f t="shared" si="1"/>
        <v>Year 21</v>
      </c>
      <c r="Y13" s="30" t="str">
        <f t="shared" si="1"/>
        <v>Year 22</v>
      </c>
      <c r="Z13" s="30" t="str">
        <f t="shared" si="1"/>
        <v>Year 23</v>
      </c>
      <c r="AA13" s="30" t="str">
        <f t="shared" si="1"/>
        <v>Year 24</v>
      </c>
      <c r="AB13" s="30" t="str">
        <f t="shared" si="1"/>
        <v>Year 25</v>
      </c>
      <c r="AC13" s="30" t="str">
        <f t="shared" si="1"/>
        <v>Year 26</v>
      </c>
      <c r="AD13" s="30" t="str">
        <f t="shared" si="1"/>
        <v>Year 27</v>
      </c>
      <c r="AE13" s="30" t="str">
        <f t="shared" si="1"/>
        <v>Year 28</v>
      </c>
      <c r="AF13" s="30" t="str">
        <f t="shared" si="1"/>
        <v>Year 29</v>
      </c>
      <c r="AG13" s="30" t="str">
        <f t="shared" si="1"/>
        <v>Year 30</v>
      </c>
      <c r="AH13" s="30" t="str">
        <f t="shared" si="1"/>
        <v>Year 31</v>
      </c>
      <c r="AI13" s="30" t="str">
        <f t="shared" si="1"/>
        <v>Year 32</v>
      </c>
      <c r="AJ13" s="30" t="str">
        <f t="shared" si="1"/>
        <v>Year 33</v>
      </c>
      <c r="AK13" s="30" t="str">
        <f t="shared" si="1"/>
        <v>Year 34</v>
      </c>
      <c r="AL13" s="30" t="str">
        <f t="shared" si="1"/>
        <v>Year 35</v>
      </c>
      <c r="AM13" s="30" t="str">
        <f t="shared" si="1"/>
        <v>Year 36</v>
      </c>
      <c r="AN13" s="30" t="str">
        <f t="shared" si="1"/>
        <v>Year 37</v>
      </c>
      <c r="AO13" s="30" t="str">
        <f t="shared" si="1"/>
        <v>Year 38</v>
      </c>
      <c r="AP13" s="30" t="str">
        <f t="shared" si="1"/>
        <v>Year 39</v>
      </c>
      <c r="AQ13" s="30" t="str">
        <f t="shared" si="1"/>
        <v>Year 40</v>
      </c>
      <c r="AR13" s="30" t="str">
        <f t="shared" si="1"/>
        <v>Year 41</v>
      </c>
      <c r="AS13" s="30" t="str">
        <f t="shared" si="1"/>
        <v>Year 42</v>
      </c>
      <c r="AT13" s="30" t="str">
        <f t="shared" si="1"/>
        <v>Year 43</v>
      </c>
      <c r="AU13" s="30" t="str">
        <f t="shared" si="1"/>
        <v>Year 44</v>
      </c>
      <c r="AV13" s="30" t="str">
        <f t="shared" si="1"/>
        <v>Year 45</v>
      </c>
      <c r="AW13" s="30" t="str">
        <f t="shared" si="1"/>
        <v>Year 46</v>
      </c>
      <c r="AX13" s="30" t="str">
        <f t="shared" si="1"/>
        <v>Year 47</v>
      </c>
    </row>
    <row r="14" spans="2:50" x14ac:dyDescent="0.2">
      <c r="B14" s="26" t="s">
        <v>14</v>
      </c>
      <c r="D14" s="28">
        <f>C4</f>
        <v>2026</v>
      </c>
      <c r="E14" s="28">
        <f t="shared" ref="E14:AX14" si="2">D14+1</f>
        <v>2027</v>
      </c>
      <c r="F14" s="28">
        <f t="shared" si="2"/>
        <v>2028</v>
      </c>
      <c r="G14" s="28">
        <f t="shared" si="2"/>
        <v>2029</v>
      </c>
      <c r="H14" s="28">
        <f t="shared" si="2"/>
        <v>2030</v>
      </c>
      <c r="I14" s="28">
        <f t="shared" si="2"/>
        <v>2031</v>
      </c>
      <c r="J14" s="28">
        <f t="shared" si="2"/>
        <v>2032</v>
      </c>
      <c r="K14" s="28">
        <f t="shared" si="2"/>
        <v>2033</v>
      </c>
      <c r="L14" s="28">
        <f t="shared" si="2"/>
        <v>2034</v>
      </c>
      <c r="M14" s="28">
        <f t="shared" si="2"/>
        <v>2035</v>
      </c>
      <c r="N14" s="28">
        <f t="shared" si="2"/>
        <v>2036</v>
      </c>
      <c r="O14" s="28">
        <f t="shared" si="2"/>
        <v>2037</v>
      </c>
      <c r="P14" s="28">
        <f t="shared" si="2"/>
        <v>2038</v>
      </c>
      <c r="Q14" s="28">
        <f t="shared" si="2"/>
        <v>2039</v>
      </c>
      <c r="R14" s="28">
        <f t="shared" si="2"/>
        <v>2040</v>
      </c>
      <c r="S14" s="28">
        <f t="shared" si="2"/>
        <v>2041</v>
      </c>
      <c r="T14" s="28">
        <f t="shared" si="2"/>
        <v>2042</v>
      </c>
      <c r="U14" s="28">
        <f t="shared" si="2"/>
        <v>2043</v>
      </c>
      <c r="V14" s="28">
        <f t="shared" si="2"/>
        <v>2044</v>
      </c>
      <c r="W14" s="28">
        <f t="shared" si="2"/>
        <v>2045</v>
      </c>
      <c r="X14" s="28">
        <f t="shared" si="2"/>
        <v>2046</v>
      </c>
      <c r="Y14" s="28">
        <f t="shared" si="2"/>
        <v>2047</v>
      </c>
      <c r="Z14" s="28">
        <f t="shared" si="2"/>
        <v>2048</v>
      </c>
      <c r="AA14" s="28">
        <f t="shared" si="2"/>
        <v>2049</v>
      </c>
      <c r="AB14" s="28">
        <f t="shared" si="2"/>
        <v>2050</v>
      </c>
      <c r="AC14" s="28">
        <f t="shared" si="2"/>
        <v>2051</v>
      </c>
      <c r="AD14" s="28">
        <f t="shared" si="2"/>
        <v>2052</v>
      </c>
      <c r="AE14" s="28">
        <f t="shared" si="2"/>
        <v>2053</v>
      </c>
      <c r="AF14" s="28">
        <f t="shared" si="2"/>
        <v>2054</v>
      </c>
      <c r="AG14" s="28">
        <f t="shared" si="2"/>
        <v>2055</v>
      </c>
      <c r="AH14" s="28">
        <f t="shared" si="2"/>
        <v>2056</v>
      </c>
      <c r="AI14" s="28">
        <f t="shared" si="2"/>
        <v>2057</v>
      </c>
      <c r="AJ14" s="28">
        <f t="shared" si="2"/>
        <v>2058</v>
      </c>
      <c r="AK14" s="28">
        <f t="shared" si="2"/>
        <v>2059</v>
      </c>
      <c r="AL14" s="28">
        <f t="shared" si="2"/>
        <v>2060</v>
      </c>
      <c r="AM14" s="28">
        <f t="shared" si="2"/>
        <v>2061</v>
      </c>
      <c r="AN14" s="28">
        <f t="shared" si="2"/>
        <v>2062</v>
      </c>
      <c r="AO14" s="28">
        <f t="shared" si="2"/>
        <v>2063</v>
      </c>
      <c r="AP14" s="28">
        <f t="shared" si="2"/>
        <v>2064</v>
      </c>
      <c r="AQ14" s="28">
        <f t="shared" si="2"/>
        <v>2065</v>
      </c>
      <c r="AR14" s="28">
        <f t="shared" si="2"/>
        <v>2066</v>
      </c>
      <c r="AS14" s="28">
        <f t="shared" si="2"/>
        <v>2067</v>
      </c>
      <c r="AT14" s="28">
        <f t="shared" si="2"/>
        <v>2068</v>
      </c>
      <c r="AU14" s="28">
        <f t="shared" si="2"/>
        <v>2069</v>
      </c>
      <c r="AV14" s="28">
        <f t="shared" si="2"/>
        <v>2070</v>
      </c>
      <c r="AW14" s="28">
        <f t="shared" si="2"/>
        <v>2071</v>
      </c>
      <c r="AX14" s="28">
        <f t="shared" si="2"/>
        <v>2072</v>
      </c>
    </row>
    <row r="15" spans="2:50" x14ac:dyDescent="0.2">
      <c r="B15" s="1" t="s">
        <v>15</v>
      </c>
      <c r="D15" s="24">
        <v>5.52</v>
      </c>
      <c r="E15" s="11">
        <f t="shared" ref="E15:AX15" si="3">D15*(1+E16)</f>
        <v>5.7408000000000001</v>
      </c>
      <c r="F15" s="11">
        <f t="shared" si="3"/>
        <v>5.9704320000000006</v>
      </c>
      <c r="G15" s="11">
        <f t="shared" si="3"/>
        <v>6.2092492800000008</v>
      </c>
      <c r="H15" s="11">
        <f t="shared" si="3"/>
        <v>6.4576192512000006</v>
      </c>
      <c r="I15" s="11">
        <f t="shared" si="3"/>
        <v>6.7159240212480009</v>
      </c>
      <c r="J15" s="11">
        <f t="shared" si="3"/>
        <v>6.9845609820979213</v>
      </c>
      <c r="K15" s="11">
        <f t="shared" si="3"/>
        <v>7.2639434213818381</v>
      </c>
      <c r="L15" s="11">
        <f t="shared" si="3"/>
        <v>7.5545011582371115</v>
      </c>
      <c r="M15" s="11">
        <f t="shared" si="3"/>
        <v>7.8566812045665966</v>
      </c>
      <c r="N15" s="11">
        <f t="shared" si="3"/>
        <v>8.1709484527492613</v>
      </c>
      <c r="O15" s="11">
        <f t="shared" si="3"/>
        <v>8.4977863908592326</v>
      </c>
      <c r="P15" s="11">
        <f t="shared" si="3"/>
        <v>8.8376978464936027</v>
      </c>
      <c r="Q15" s="11">
        <f t="shared" si="3"/>
        <v>9.1912057603533466</v>
      </c>
      <c r="R15" s="11">
        <f t="shared" si="3"/>
        <v>9.5588539907674814</v>
      </c>
      <c r="S15" s="11">
        <f t="shared" si="3"/>
        <v>9.9412081503981806</v>
      </c>
      <c r="T15" s="11">
        <f t="shared" si="3"/>
        <v>10.338856476414108</v>
      </c>
      <c r="U15" s="11">
        <f t="shared" si="3"/>
        <v>10.752410735470672</v>
      </c>
      <c r="V15" s="11">
        <f t="shared" si="3"/>
        <v>11.182507164889499</v>
      </c>
      <c r="W15" s="11">
        <f t="shared" si="3"/>
        <v>11.629807451485078</v>
      </c>
      <c r="X15" s="11">
        <f t="shared" si="3"/>
        <v>12.094999749544481</v>
      </c>
      <c r="Y15" s="11">
        <f t="shared" si="3"/>
        <v>12.578799739526261</v>
      </c>
      <c r="Z15" s="11">
        <f t="shared" si="3"/>
        <v>13.081951729107312</v>
      </c>
      <c r="AA15" s="11">
        <f t="shared" si="3"/>
        <v>13.605229798271605</v>
      </c>
      <c r="AB15" s="11">
        <f t="shared" si="3"/>
        <v>14.149438990202469</v>
      </c>
      <c r="AC15" s="11">
        <f t="shared" si="3"/>
        <v>14.715416549810568</v>
      </c>
      <c r="AD15" s="11">
        <f t="shared" si="3"/>
        <v>15.304033211802992</v>
      </c>
      <c r="AE15" s="11">
        <f t="shared" si="3"/>
        <v>15.916194540275113</v>
      </c>
      <c r="AF15" s="11">
        <f t="shared" si="3"/>
        <v>16.552842321886118</v>
      </c>
      <c r="AG15" s="11">
        <f t="shared" si="3"/>
        <v>17.214956014761562</v>
      </c>
      <c r="AH15" s="11">
        <f t="shared" si="3"/>
        <v>17.903554255352024</v>
      </c>
      <c r="AI15" s="11">
        <f t="shared" si="3"/>
        <v>18.619696425566104</v>
      </c>
      <c r="AJ15" s="11">
        <f t="shared" si="3"/>
        <v>19.364484282588748</v>
      </c>
      <c r="AK15" s="11">
        <f t="shared" si="3"/>
        <v>20.139063653892297</v>
      </c>
      <c r="AL15" s="11">
        <f t="shared" si="3"/>
        <v>20.944626200047988</v>
      </c>
      <c r="AM15" s="11">
        <f t="shared" si="3"/>
        <v>21.782411248049907</v>
      </c>
      <c r="AN15" s="11">
        <f t="shared" si="3"/>
        <v>22.653707697971903</v>
      </c>
      <c r="AO15" s="11">
        <f t="shared" si="3"/>
        <v>23.559856005890779</v>
      </c>
      <c r="AP15" s="11">
        <f t="shared" si="3"/>
        <v>24.502250246126412</v>
      </c>
      <c r="AQ15" s="11">
        <f t="shared" si="3"/>
        <v>25.482340255971469</v>
      </c>
      <c r="AR15" s="11">
        <f t="shared" si="3"/>
        <v>26.501633866210327</v>
      </c>
      <c r="AS15" s="11">
        <f t="shared" si="3"/>
        <v>27.561699220858742</v>
      </c>
      <c r="AT15" s="11">
        <f t="shared" si="3"/>
        <v>28.664167189693092</v>
      </c>
      <c r="AU15" s="11">
        <f t="shared" si="3"/>
        <v>29.810733877280818</v>
      </c>
      <c r="AV15" s="11">
        <f t="shared" si="3"/>
        <v>31.003163232372053</v>
      </c>
      <c r="AW15" s="11">
        <f t="shared" si="3"/>
        <v>32.243289761666936</v>
      </c>
      <c r="AX15" s="11">
        <f t="shared" si="3"/>
        <v>33.533021352133616</v>
      </c>
    </row>
    <row r="16" spans="2:50" x14ac:dyDescent="0.2">
      <c r="B16" s="23" t="s">
        <v>16</v>
      </c>
      <c r="C16" s="22"/>
      <c r="D16" s="12">
        <v>0.04</v>
      </c>
      <c r="E16" s="21">
        <f t="shared" ref="E16:AX16" si="4">D16</f>
        <v>0.04</v>
      </c>
      <c r="F16" s="21">
        <f t="shared" si="4"/>
        <v>0.04</v>
      </c>
      <c r="G16" s="21">
        <f t="shared" si="4"/>
        <v>0.04</v>
      </c>
      <c r="H16" s="21">
        <f t="shared" si="4"/>
        <v>0.04</v>
      </c>
      <c r="I16" s="21">
        <f t="shared" si="4"/>
        <v>0.04</v>
      </c>
      <c r="J16" s="21">
        <f t="shared" si="4"/>
        <v>0.04</v>
      </c>
      <c r="K16" s="21">
        <f t="shared" si="4"/>
        <v>0.04</v>
      </c>
      <c r="L16" s="21">
        <f t="shared" si="4"/>
        <v>0.04</v>
      </c>
      <c r="M16" s="21">
        <f t="shared" si="4"/>
        <v>0.04</v>
      </c>
      <c r="N16" s="21">
        <f t="shared" si="4"/>
        <v>0.04</v>
      </c>
      <c r="O16" s="21">
        <f t="shared" si="4"/>
        <v>0.04</v>
      </c>
      <c r="P16" s="21">
        <f t="shared" si="4"/>
        <v>0.04</v>
      </c>
      <c r="Q16" s="21">
        <f t="shared" si="4"/>
        <v>0.04</v>
      </c>
      <c r="R16" s="21">
        <f t="shared" si="4"/>
        <v>0.04</v>
      </c>
      <c r="S16" s="21">
        <f t="shared" si="4"/>
        <v>0.04</v>
      </c>
      <c r="T16" s="21">
        <f t="shared" si="4"/>
        <v>0.04</v>
      </c>
      <c r="U16" s="21">
        <f t="shared" si="4"/>
        <v>0.04</v>
      </c>
      <c r="V16" s="21">
        <f t="shared" si="4"/>
        <v>0.04</v>
      </c>
      <c r="W16" s="21">
        <f t="shared" si="4"/>
        <v>0.04</v>
      </c>
      <c r="X16" s="21">
        <f t="shared" si="4"/>
        <v>0.04</v>
      </c>
      <c r="Y16" s="21">
        <f t="shared" si="4"/>
        <v>0.04</v>
      </c>
      <c r="Z16" s="21">
        <f t="shared" si="4"/>
        <v>0.04</v>
      </c>
      <c r="AA16" s="21">
        <f t="shared" si="4"/>
        <v>0.04</v>
      </c>
      <c r="AB16" s="21">
        <f t="shared" si="4"/>
        <v>0.04</v>
      </c>
      <c r="AC16" s="21">
        <f t="shared" si="4"/>
        <v>0.04</v>
      </c>
      <c r="AD16" s="21">
        <f t="shared" si="4"/>
        <v>0.04</v>
      </c>
      <c r="AE16" s="21">
        <f t="shared" si="4"/>
        <v>0.04</v>
      </c>
      <c r="AF16" s="21">
        <f t="shared" si="4"/>
        <v>0.04</v>
      </c>
      <c r="AG16" s="21">
        <f t="shared" si="4"/>
        <v>0.04</v>
      </c>
      <c r="AH16" s="21">
        <f t="shared" si="4"/>
        <v>0.04</v>
      </c>
      <c r="AI16" s="21">
        <f t="shared" si="4"/>
        <v>0.04</v>
      </c>
      <c r="AJ16" s="21">
        <f t="shared" si="4"/>
        <v>0.04</v>
      </c>
      <c r="AK16" s="21">
        <f t="shared" si="4"/>
        <v>0.04</v>
      </c>
      <c r="AL16" s="21">
        <f t="shared" si="4"/>
        <v>0.04</v>
      </c>
      <c r="AM16" s="21">
        <f t="shared" si="4"/>
        <v>0.04</v>
      </c>
      <c r="AN16" s="21">
        <f t="shared" si="4"/>
        <v>0.04</v>
      </c>
      <c r="AO16" s="21">
        <f t="shared" si="4"/>
        <v>0.04</v>
      </c>
      <c r="AP16" s="21">
        <f t="shared" si="4"/>
        <v>0.04</v>
      </c>
      <c r="AQ16" s="21">
        <f t="shared" si="4"/>
        <v>0.04</v>
      </c>
      <c r="AR16" s="21">
        <f t="shared" si="4"/>
        <v>0.04</v>
      </c>
      <c r="AS16" s="21">
        <f t="shared" si="4"/>
        <v>0.04</v>
      </c>
      <c r="AT16" s="21">
        <f t="shared" si="4"/>
        <v>0.04</v>
      </c>
      <c r="AU16" s="21">
        <f t="shared" si="4"/>
        <v>0.04</v>
      </c>
      <c r="AV16" s="21">
        <f t="shared" si="4"/>
        <v>0.04</v>
      </c>
      <c r="AW16" s="21">
        <f t="shared" si="4"/>
        <v>0.04</v>
      </c>
      <c r="AX16" s="21">
        <f t="shared" si="4"/>
        <v>0.04</v>
      </c>
    </row>
    <row r="17" spans="2:50" ht="20" customHeight="1" x14ac:dyDescent="0.2">
      <c r="B17" s="16" t="s">
        <v>17</v>
      </c>
      <c r="C17" s="15">
        <f>C9</f>
        <v>37500</v>
      </c>
      <c r="D17" s="15">
        <f t="shared" ref="D17:AX17" si="5">D15*$C$5</f>
        <v>827.99999999999989</v>
      </c>
      <c r="E17" s="15">
        <f t="shared" si="5"/>
        <v>861.12</v>
      </c>
      <c r="F17" s="15">
        <f t="shared" si="5"/>
        <v>895.5648000000001</v>
      </c>
      <c r="G17" s="15">
        <f t="shared" si="5"/>
        <v>931.38739200000009</v>
      </c>
      <c r="H17" s="15">
        <f t="shared" si="5"/>
        <v>968.64288768000006</v>
      </c>
      <c r="I17" s="15">
        <f t="shared" si="5"/>
        <v>1007.3886031872001</v>
      </c>
      <c r="J17" s="15">
        <f t="shared" si="5"/>
        <v>1047.6841473146883</v>
      </c>
      <c r="K17" s="15">
        <f t="shared" si="5"/>
        <v>1089.5915132072757</v>
      </c>
      <c r="L17" s="15">
        <f t="shared" si="5"/>
        <v>1133.1751737355667</v>
      </c>
      <c r="M17" s="15">
        <f t="shared" si="5"/>
        <v>1178.5021806849895</v>
      </c>
      <c r="N17" s="15">
        <f t="shared" si="5"/>
        <v>1225.6422679123891</v>
      </c>
      <c r="O17" s="15">
        <f t="shared" si="5"/>
        <v>1274.6679586288849</v>
      </c>
      <c r="P17" s="15">
        <f t="shared" si="5"/>
        <v>1325.6546769740405</v>
      </c>
      <c r="Q17" s="15">
        <f t="shared" si="5"/>
        <v>1378.6808640530021</v>
      </c>
      <c r="R17" s="15">
        <f t="shared" si="5"/>
        <v>1433.8280986151221</v>
      </c>
      <c r="S17" s="15">
        <f t="shared" si="5"/>
        <v>1491.1812225597271</v>
      </c>
      <c r="T17" s="15">
        <f t="shared" si="5"/>
        <v>1550.8284714621161</v>
      </c>
      <c r="U17" s="15">
        <f t="shared" si="5"/>
        <v>1612.8616103206009</v>
      </c>
      <c r="V17" s="15">
        <f t="shared" si="5"/>
        <v>1677.3760747334247</v>
      </c>
      <c r="W17" s="15">
        <f t="shared" si="5"/>
        <v>1744.4711177227618</v>
      </c>
      <c r="X17" s="15">
        <f t="shared" si="5"/>
        <v>1814.2499624316722</v>
      </c>
      <c r="Y17" s="15">
        <f t="shared" si="5"/>
        <v>1886.8199609289391</v>
      </c>
      <c r="Z17" s="15">
        <f t="shared" si="5"/>
        <v>1962.2927593660968</v>
      </c>
      <c r="AA17" s="15">
        <f t="shared" si="5"/>
        <v>2040.7844697407406</v>
      </c>
      <c r="AB17" s="15">
        <f t="shared" si="5"/>
        <v>2122.4158485303706</v>
      </c>
      <c r="AC17" s="15">
        <f t="shared" si="5"/>
        <v>2207.3124824715851</v>
      </c>
      <c r="AD17" s="15">
        <f t="shared" si="5"/>
        <v>2295.6049817704488</v>
      </c>
      <c r="AE17" s="15">
        <f t="shared" si="5"/>
        <v>2387.4291810412669</v>
      </c>
      <c r="AF17" s="15">
        <f t="shared" si="5"/>
        <v>2482.9263482829178</v>
      </c>
      <c r="AG17" s="15">
        <f t="shared" si="5"/>
        <v>2582.2434022142343</v>
      </c>
      <c r="AH17" s="15">
        <f t="shared" si="5"/>
        <v>2685.5331383028038</v>
      </c>
      <c r="AI17" s="15">
        <f t="shared" si="5"/>
        <v>2792.9544638349157</v>
      </c>
      <c r="AJ17" s="15">
        <f t="shared" si="5"/>
        <v>2904.6726423883124</v>
      </c>
      <c r="AK17" s="15">
        <f t="shared" si="5"/>
        <v>3020.8595480838444</v>
      </c>
      <c r="AL17" s="15">
        <f t="shared" si="5"/>
        <v>3141.6939300071981</v>
      </c>
      <c r="AM17" s="15">
        <f t="shared" si="5"/>
        <v>3267.3616872074863</v>
      </c>
      <c r="AN17" s="15">
        <f t="shared" si="5"/>
        <v>3398.0561546957856</v>
      </c>
      <c r="AO17" s="15">
        <f t="shared" si="5"/>
        <v>3533.9784008836168</v>
      </c>
      <c r="AP17" s="15">
        <f t="shared" si="5"/>
        <v>3675.3375369189616</v>
      </c>
      <c r="AQ17" s="15">
        <f t="shared" si="5"/>
        <v>3822.3510383957205</v>
      </c>
      <c r="AR17" s="15">
        <f t="shared" si="5"/>
        <v>3975.2450799315488</v>
      </c>
      <c r="AS17" s="15">
        <f t="shared" si="5"/>
        <v>4134.2548831288113</v>
      </c>
      <c r="AT17" s="15">
        <f t="shared" si="5"/>
        <v>4299.6250784539634</v>
      </c>
      <c r="AU17" s="15">
        <f t="shared" si="5"/>
        <v>4471.6100815921227</v>
      </c>
      <c r="AV17" s="15">
        <f t="shared" si="5"/>
        <v>4650.4744848558075</v>
      </c>
      <c r="AW17" s="15">
        <f t="shared" si="5"/>
        <v>4836.4934642500402</v>
      </c>
      <c r="AX17" s="15">
        <f t="shared" si="5"/>
        <v>5029.9532028200429</v>
      </c>
    </row>
    <row r="19" spans="2:50" x14ac:dyDescent="0.2">
      <c r="B19" s="1" t="s">
        <v>18</v>
      </c>
      <c r="C19" s="2">
        <f t="shared" ref="C19:AX19" si="6">C17/(1+$C$20)^C12</f>
        <v>37500</v>
      </c>
      <c r="D19" s="2">
        <f t="shared" si="6"/>
        <v>759.63302752293566</v>
      </c>
      <c r="E19" s="2">
        <f t="shared" si="6"/>
        <v>724.78747580170011</v>
      </c>
      <c r="F19" s="2">
        <f t="shared" si="6"/>
        <v>691.54034388419097</v>
      </c>
      <c r="G19" s="2">
        <f t="shared" si="6"/>
        <v>659.81830976106289</v>
      </c>
      <c r="H19" s="2">
        <f t="shared" si="6"/>
        <v>629.55141481789485</v>
      </c>
      <c r="I19" s="2">
        <f t="shared" si="6"/>
        <v>600.67290955101885</v>
      </c>
      <c r="J19" s="2">
        <f t="shared" si="6"/>
        <v>573.11910636060531</v>
      </c>
      <c r="K19" s="2">
        <f t="shared" si="6"/>
        <v>546.82923909635724</v>
      </c>
      <c r="L19" s="2">
        <f t="shared" si="6"/>
        <v>521.74532904606554</v>
      </c>
      <c r="M19" s="2">
        <f t="shared" si="6"/>
        <v>497.81205707147541</v>
      </c>
      <c r="N19" s="2">
        <f t="shared" si="6"/>
        <v>474.97664160948113</v>
      </c>
      <c r="O19" s="2">
        <f t="shared" si="6"/>
        <v>453.18872226959678</v>
      </c>
      <c r="P19" s="2">
        <f t="shared" si="6"/>
        <v>432.40024877099142</v>
      </c>
      <c r="Q19" s="2">
        <f t="shared" si="6"/>
        <v>412.5653749741569</v>
      </c>
      <c r="R19" s="2">
        <f t="shared" si="6"/>
        <v>393.6403577735075</v>
      </c>
      <c r="S19" s="2">
        <f t="shared" si="6"/>
        <v>375.58346062793373</v>
      </c>
      <c r="T19" s="2">
        <f t="shared" si="6"/>
        <v>358.35486151656062</v>
      </c>
      <c r="U19" s="2">
        <f t="shared" si="6"/>
        <v>341.9165651167184</v>
      </c>
      <c r="V19" s="2">
        <f t="shared" si="6"/>
        <v>326.23231901044682</v>
      </c>
      <c r="W19" s="2">
        <f t="shared" si="6"/>
        <v>311.26753373473832</v>
      </c>
      <c r="X19" s="2">
        <f t="shared" si="6"/>
        <v>296.98920649919978</v>
      </c>
      <c r="Y19" s="2">
        <f t="shared" si="6"/>
        <v>283.36584840290618</v>
      </c>
      <c r="Z19" s="2">
        <f t="shared" si="6"/>
        <v>270.36741498992888</v>
      </c>
      <c r="AA19" s="2">
        <f t="shared" si="6"/>
        <v>257.96523999039084</v>
      </c>
      <c r="AB19" s="2">
        <f t="shared" si="6"/>
        <v>246.13197210092335</v>
      </c>
      <c r="AC19" s="2">
        <f t="shared" si="6"/>
        <v>234.84151466510113</v>
      </c>
      <c r="AD19" s="2">
        <f t="shared" si="6"/>
        <v>224.06896812083048</v>
      </c>
      <c r="AE19" s="2">
        <f t="shared" si="6"/>
        <v>213.79057508776489</v>
      </c>
      <c r="AF19" s="2">
        <f t="shared" si="6"/>
        <v>203.98366797364721</v>
      </c>
      <c r="AG19" s="2">
        <f t="shared" si="6"/>
        <v>194.62661898403033</v>
      </c>
      <c r="AH19" s="2">
        <f t="shared" si="6"/>
        <v>185.69879242512988</v>
      </c>
      <c r="AI19" s="2">
        <f t="shared" si="6"/>
        <v>177.1804991946193</v>
      </c>
      <c r="AJ19" s="2">
        <f t="shared" si="6"/>
        <v>169.05295336000373</v>
      </c>
      <c r="AK19" s="2">
        <f t="shared" si="6"/>
        <v>161.29823072881086</v>
      </c>
      <c r="AL19" s="2">
        <f t="shared" si="6"/>
        <v>153.89922931923238</v>
      </c>
      <c r="AM19" s="2">
        <f t="shared" si="6"/>
        <v>146.83963164403823</v>
      </c>
      <c r="AN19" s="2">
        <f t="shared" si="6"/>
        <v>140.10386872458693</v>
      </c>
      <c r="AO19" s="2">
        <f t="shared" si="6"/>
        <v>133.67708575556915</v>
      </c>
      <c r="AP19" s="2">
        <f t="shared" si="6"/>
        <v>127.54510934476325</v>
      </c>
      <c r="AQ19" s="2">
        <f t="shared" si="6"/>
        <v>121.69441625555392</v>
      </c>
      <c r="AR19" s="2">
        <f t="shared" si="6"/>
        <v>116.11210358328078</v>
      </c>
      <c r="AS19" s="2">
        <f t="shared" si="6"/>
        <v>110.78586029964406</v>
      </c>
      <c r="AT19" s="2">
        <f t="shared" si="6"/>
        <v>105.70394010241266</v>
      </c>
      <c r="AU19" s="2">
        <f t="shared" si="6"/>
        <v>100.8551355105589</v>
      </c>
      <c r="AV19" s="2">
        <f t="shared" si="6"/>
        <v>96.228753147689204</v>
      </c>
      <c r="AW19" s="2">
        <f t="shared" si="6"/>
        <v>91.814590159263105</v>
      </c>
      <c r="AX19" s="2">
        <f t="shared" si="6"/>
        <v>87.602911711590494</v>
      </c>
    </row>
    <row r="20" spans="2:50" x14ac:dyDescent="0.2">
      <c r="B20" s="13" t="s">
        <v>19</v>
      </c>
      <c r="C20" s="12">
        <v>0.09</v>
      </c>
      <c r="D20" s="2"/>
    </row>
    <row r="22" spans="2:50" x14ac:dyDescent="0.2">
      <c r="B22" s="39" t="s">
        <v>20</v>
      </c>
      <c r="C22" s="38">
        <f>$C$17+NPV($C$20,D17:AZ17)</f>
        <v>52237.85943639891</v>
      </c>
    </row>
    <row r="24" spans="2:50" ht="24" customHeight="1" x14ac:dyDescent="0.25">
      <c r="B24" s="40" t="s">
        <v>21</v>
      </c>
      <c r="C24" s="32">
        <v>0</v>
      </c>
      <c r="D24" s="32">
        <f t="shared" ref="D24:AX24" si="7">C24+1</f>
        <v>1</v>
      </c>
      <c r="E24" s="32">
        <f t="shared" si="7"/>
        <v>2</v>
      </c>
      <c r="F24" s="32">
        <f t="shared" si="7"/>
        <v>3</v>
      </c>
      <c r="G24" s="32">
        <f t="shared" si="7"/>
        <v>4</v>
      </c>
      <c r="H24" s="32">
        <f t="shared" si="7"/>
        <v>5</v>
      </c>
      <c r="I24" s="32">
        <f t="shared" si="7"/>
        <v>6</v>
      </c>
      <c r="J24" s="32">
        <f t="shared" si="7"/>
        <v>7</v>
      </c>
      <c r="K24" s="32">
        <f t="shared" si="7"/>
        <v>8</v>
      </c>
      <c r="L24" s="32">
        <f t="shared" si="7"/>
        <v>9</v>
      </c>
      <c r="M24" s="32">
        <f t="shared" si="7"/>
        <v>10</v>
      </c>
      <c r="N24" s="32">
        <f t="shared" si="7"/>
        <v>11</v>
      </c>
      <c r="O24" s="32">
        <f t="shared" si="7"/>
        <v>12</v>
      </c>
      <c r="P24" s="32">
        <f t="shared" si="7"/>
        <v>13</v>
      </c>
      <c r="Q24" s="32">
        <f t="shared" si="7"/>
        <v>14</v>
      </c>
      <c r="R24" s="32">
        <f t="shared" si="7"/>
        <v>15</v>
      </c>
      <c r="S24" s="32">
        <f t="shared" si="7"/>
        <v>16</v>
      </c>
      <c r="T24" s="32">
        <f t="shared" si="7"/>
        <v>17</v>
      </c>
      <c r="U24" s="32">
        <f t="shared" si="7"/>
        <v>18</v>
      </c>
      <c r="V24" s="32">
        <f t="shared" si="7"/>
        <v>19</v>
      </c>
      <c r="W24" s="32">
        <f t="shared" si="7"/>
        <v>20</v>
      </c>
      <c r="X24" s="32">
        <f t="shared" si="7"/>
        <v>21</v>
      </c>
      <c r="Y24" s="32">
        <f t="shared" si="7"/>
        <v>22</v>
      </c>
      <c r="Z24" s="32">
        <f t="shared" si="7"/>
        <v>23</v>
      </c>
      <c r="AA24" s="32">
        <f t="shared" si="7"/>
        <v>24</v>
      </c>
      <c r="AB24" s="32">
        <f t="shared" si="7"/>
        <v>25</v>
      </c>
      <c r="AC24" s="32">
        <f t="shared" si="7"/>
        <v>26</v>
      </c>
      <c r="AD24" s="32">
        <f t="shared" si="7"/>
        <v>27</v>
      </c>
      <c r="AE24" s="32">
        <f t="shared" si="7"/>
        <v>28</v>
      </c>
      <c r="AF24" s="32">
        <f t="shared" si="7"/>
        <v>29</v>
      </c>
      <c r="AG24" s="32">
        <f t="shared" si="7"/>
        <v>30</v>
      </c>
      <c r="AH24" s="32">
        <f t="shared" si="7"/>
        <v>31</v>
      </c>
      <c r="AI24" s="32">
        <f t="shared" si="7"/>
        <v>32</v>
      </c>
      <c r="AJ24" s="32">
        <f t="shared" si="7"/>
        <v>33</v>
      </c>
      <c r="AK24" s="32">
        <f t="shared" si="7"/>
        <v>34</v>
      </c>
      <c r="AL24" s="32">
        <f t="shared" si="7"/>
        <v>35</v>
      </c>
      <c r="AM24" s="32">
        <f t="shared" si="7"/>
        <v>36</v>
      </c>
      <c r="AN24" s="32">
        <f t="shared" si="7"/>
        <v>37</v>
      </c>
      <c r="AO24" s="32">
        <f t="shared" si="7"/>
        <v>38</v>
      </c>
      <c r="AP24" s="32">
        <f t="shared" si="7"/>
        <v>39</v>
      </c>
      <c r="AQ24" s="32">
        <f t="shared" si="7"/>
        <v>40</v>
      </c>
      <c r="AR24" s="32">
        <f t="shared" si="7"/>
        <v>41</v>
      </c>
      <c r="AS24" s="32">
        <f t="shared" si="7"/>
        <v>42</v>
      </c>
      <c r="AT24" s="32">
        <f t="shared" si="7"/>
        <v>43</v>
      </c>
      <c r="AU24" s="32">
        <f t="shared" si="7"/>
        <v>44</v>
      </c>
      <c r="AV24" s="32">
        <f t="shared" si="7"/>
        <v>45</v>
      </c>
      <c r="AW24" s="32">
        <f t="shared" si="7"/>
        <v>46</v>
      </c>
      <c r="AX24" s="32">
        <f t="shared" si="7"/>
        <v>47</v>
      </c>
    </row>
    <row r="25" spans="2:50" s="27" customFormat="1" x14ac:dyDescent="0.2">
      <c r="B25" s="31"/>
      <c r="C25" s="30" t="str">
        <f t="shared" ref="C25:AX25" si="8">"Year "&amp;C24</f>
        <v>Year 0</v>
      </c>
      <c r="D25" s="30" t="str">
        <f t="shared" si="8"/>
        <v>Year 1</v>
      </c>
      <c r="E25" s="30" t="str">
        <f t="shared" si="8"/>
        <v>Year 2</v>
      </c>
      <c r="F25" s="30" t="str">
        <f t="shared" si="8"/>
        <v>Year 3</v>
      </c>
      <c r="G25" s="30" t="str">
        <f t="shared" si="8"/>
        <v>Year 4</v>
      </c>
      <c r="H25" s="30" t="str">
        <f t="shared" si="8"/>
        <v>Year 5</v>
      </c>
      <c r="I25" s="30" t="str">
        <f t="shared" si="8"/>
        <v>Year 6</v>
      </c>
      <c r="J25" s="30" t="str">
        <f t="shared" si="8"/>
        <v>Year 7</v>
      </c>
      <c r="K25" s="30" t="str">
        <f t="shared" si="8"/>
        <v>Year 8</v>
      </c>
      <c r="L25" s="30" t="str">
        <f t="shared" si="8"/>
        <v>Year 9</v>
      </c>
      <c r="M25" s="30" t="str">
        <f t="shared" si="8"/>
        <v>Year 10</v>
      </c>
      <c r="N25" s="30" t="str">
        <f t="shared" si="8"/>
        <v>Year 11</v>
      </c>
      <c r="O25" s="30" t="str">
        <f t="shared" si="8"/>
        <v>Year 12</v>
      </c>
      <c r="P25" s="30" t="str">
        <f t="shared" si="8"/>
        <v>Year 13</v>
      </c>
      <c r="Q25" s="30" t="str">
        <f t="shared" si="8"/>
        <v>Year 14</v>
      </c>
      <c r="R25" s="30" t="str">
        <f t="shared" si="8"/>
        <v>Year 15</v>
      </c>
      <c r="S25" s="30" t="str">
        <f t="shared" si="8"/>
        <v>Year 16</v>
      </c>
      <c r="T25" s="30" t="str">
        <f t="shared" si="8"/>
        <v>Year 17</v>
      </c>
      <c r="U25" s="30" t="str">
        <f t="shared" si="8"/>
        <v>Year 18</v>
      </c>
      <c r="V25" s="30" t="str">
        <f t="shared" si="8"/>
        <v>Year 19</v>
      </c>
      <c r="W25" s="30" t="str">
        <f t="shared" si="8"/>
        <v>Year 20</v>
      </c>
      <c r="X25" s="30" t="str">
        <f t="shared" si="8"/>
        <v>Year 21</v>
      </c>
      <c r="Y25" s="30" t="str">
        <f t="shared" si="8"/>
        <v>Year 22</v>
      </c>
      <c r="Z25" s="30" t="str">
        <f t="shared" si="8"/>
        <v>Year 23</v>
      </c>
      <c r="AA25" s="30" t="str">
        <f t="shared" si="8"/>
        <v>Year 24</v>
      </c>
      <c r="AB25" s="30" t="str">
        <f t="shared" si="8"/>
        <v>Year 25</v>
      </c>
      <c r="AC25" s="30" t="str">
        <f t="shared" si="8"/>
        <v>Year 26</v>
      </c>
      <c r="AD25" s="30" t="str">
        <f t="shared" si="8"/>
        <v>Year 27</v>
      </c>
      <c r="AE25" s="30" t="str">
        <f t="shared" si="8"/>
        <v>Year 28</v>
      </c>
      <c r="AF25" s="30" t="str">
        <f t="shared" si="8"/>
        <v>Year 29</v>
      </c>
      <c r="AG25" s="30" t="str">
        <f t="shared" si="8"/>
        <v>Year 30</v>
      </c>
      <c r="AH25" s="30" t="str">
        <f t="shared" si="8"/>
        <v>Year 31</v>
      </c>
      <c r="AI25" s="30" t="str">
        <f t="shared" si="8"/>
        <v>Year 32</v>
      </c>
      <c r="AJ25" s="30" t="str">
        <f t="shared" si="8"/>
        <v>Year 33</v>
      </c>
      <c r="AK25" s="30" t="str">
        <f t="shared" si="8"/>
        <v>Year 34</v>
      </c>
      <c r="AL25" s="30" t="str">
        <f t="shared" si="8"/>
        <v>Year 35</v>
      </c>
      <c r="AM25" s="30" t="str">
        <f t="shared" si="8"/>
        <v>Year 36</v>
      </c>
      <c r="AN25" s="30" t="str">
        <f t="shared" si="8"/>
        <v>Year 37</v>
      </c>
      <c r="AO25" s="30" t="str">
        <f t="shared" si="8"/>
        <v>Year 38</v>
      </c>
      <c r="AP25" s="30" t="str">
        <f t="shared" si="8"/>
        <v>Year 39</v>
      </c>
      <c r="AQ25" s="30" t="str">
        <f t="shared" si="8"/>
        <v>Year 40</v>
      </c>
      <c r="AR25" s="30" t="str">
        <f t="shared" si="8"/>
        <v>Year 41</v>
      </c>
      <c r="AS25" s="30" t="str">
        <f t="shared" si="8"/>
        <v>Year 42</v>
      </c>
      <c r="AT25" s="30" t="str">
        <f t="shared" si="8"/>
        <v>Year 43</v>
      </c>
      <c r="AU25" s="30" t="str">
        <f t="shared" si="8"/>
        <v>Year 44</v>
      </c>
      <c r="AV25" s="30" t="str">
        <f t="shared" si="8"/>
        <v>Year 45</v>
      </c>
      <c r="AW25" s="30" t="str">
        <f t="shared" si="8"/>
        <v>Year 46</v>
      </c>
      <c r="AX25" s="30" t="str">
        <f t="shared" si="8"/>
        <v>Year 47</v>
      </c>
    </row>
    <row r="26" spans="2:50" x14ac:dyDescent="0.2">
      <c r="B26" s="26" t="s">
        <v>14</v>
      </c>
      <c r="D26" s="1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2:50" x14ac:dyDescent="0.2">
      <c r="B27" s="1" t="s">
        <v>22</v>
      </c>
      <c r="D27" s="2">
        <f>F7</f>
        <v>6300</v>
      </c>
      <c r="E27" s="2">
        <f t="shared" ref="E27:AX27" si="9">D27*(1+E28)</f>
        <v>6552</v>
      </c>
      <c r="F27" s="2">
        <f t="shared" si="9"/>
        <v>6814.08</v>
      </c>
      <c r="G27" s="2">
        <f t="shared" si="9"/>
        <v>7086.6432000000004</v>
      </c>
      <c r="H27" s="2">
        <f t="shared" si="9"/>
        <v>7370.1089280000006</v>
      </c>
      <c r="I27" s="2">
        <f t="shared" si="9"/>
        <v>7664.9132851200011</v>
      </c>
      <c r="J27" s="2">
        <f t="shared" si="9"/>
        <v>7971.509816524801</v>
      </c>
      <c r="K27" s="2">
        <f t="shared" si="9"/>
        <v>8290.370209185794</v>
      </c>
      <c r="L27" s="2">
        <f t="shared" si="9"/>
        <v>8621.9850175532265</v>
      </c>
      <c r="M27" s="2">
        <f t="shared" si="9"/>
        <v>8966.8644182553562</v>
      </c>
      <c r="N27" s="2">
        <f t="shared" si="9"/>
        <v>9325.5389949855708</v>
      </c>
      <c r="O27" s="2">
        <f t="shared" si="9"/>
        <v>9698.5605547849937</v>
      </c>
      <c r="P27" s="2">
        <f t="shared" si="9"/>
        <v>10086.502976976393</v>
      </c>
      <c r="Q27" s="2">
        <f t="shared" si="9"/>
        <v>10489.96309605545</v>
      </c>
      <c r="R27" s="2">
        <f t="shared" si="9"/>
        <v>10909.561619897668</v>
      </c>
      <c r="S27" s="2">
        <f t="shared" si="9"/>
        <v>11345.944084693574</v>
      </c>
      <c r="T27" s="2">
        <f t="shared" si="9"/>
        <v>11799.781848081317</v>
      </c>
      <c r="U27" s="2">
        <f t="shared" si="9"/>
        <v>12271.77312200457</v>
      </c>
      <c r="V27" s="2">
        <f t="shared" si="9"/>
        <v>12762.644046884752</v>
      </c>
      <c r="W27" s="2">
        <f t="shared" si="9"/>
        <v>13273.149808760143</v>
      </c>
      <c r="X27" s="2">
        <f t="shared" si="9"/>
        <v>13804.07580111055</v>
      </c>
      <c r="Y27" s="2">
        <f t="shared" si="9"/>
        <v>14356.238833154972</v>
      </c>
      <c r="Z27" s="2">
        <f t="shared" si="9"/>
        <v>14930.488386481171</v>
      </c>
      <c r="AA27" s="2">
        <f t="shared" si="9"/>
        <v>15527.707921940419</v>
      </c>
      <c r="AB27" s="2">
        <f t="shared" si="9"/>
        <v>16148.816238818035</v>
      </c>
      <c r="AC27" s="2">
        <f t="shared" si="9"/>
        <v>16794.768888370756</v>
      </c>
      <c r="AD27" s="2">
        <f t="shared" si="9"/>
        <v>17466.559643905588</v>
      </c>
      <c r="AE27" s="2">
        <f t="shared" si="9"/>
        <v>18165.222029661811</v>
      </c>
      <c r="AF27" s="2">
        <f t="shared" si="9"/>
        <v>18891.830910848283</v>
      </c>
      <c r="AG27" s="2">
        <f t="shared" si="9"/>
        <v>19647.504147282216</v>
      </c>
      <c r="AH27" s="2">
        <f t="shared" si="9"/>
        <v>20433.404313173505</v>
      </c>
      <c r="AI27" s="2">
        <f t="shared" si="9"/>
        <v>21250.740485700448</v>
      </c>
      <c r="AJ27" s="2">
        <f t="shared" si="9"/>
        <v>22100.770105128468</v>
      </c>
      <c r="AK27" s="2">
        <f t="shared" si="9"/>
        <v>22984.800909333608</v>
      </c>
      <c r="AL27" s="2">
        <f t="shared" si="9"/>
        <v>23904.192945706953</v>
      </c>
      <c r="AM27" s="2">
        <f t="shared" si="9"/>
        <v>24860.360663535233</v>
      </c>
      <c r="AN27" s="2">
        <f t="shared" si="9"/>
        <v>25854.775090076644</v>
      </c>
      <c r="AO27" s="2">
        <f t="shared" si="9"/>
        <v>26888.966093679712</v>
      </c>
      <c r="AP27" s="2">
        <f t="shared" si="9"/>
        <v>27964.524737426902</v>
      </c>
      <c r="AQ27" s="2">
        <f t="shared" si="9"/>
        <v>29083.105726923979</v>
      </c>
      <c r="AR27" s="2">
        <f t="shared" si="9"/>
        <v>30246.429956000939</v>
      </c>
      <c r="AS27" s="2">
        <f t="shared" si="9"/>
        <v>31456.287154240978</v>
      </c>
      <c r="AT27" s="2">
        <f t="shared" si="9"/>
        <v>32714.538640410618</v>
      </c>
      <c r="AU27" s="2">
        <f t="shared" si="9"/>
        <v>34023.120186027045</v>
      </c>
      <c r="AV27" s="2">
        <f t="shared" si="9"/>
        <v>35384.044993468131</v>
      </c>
      <c r="AW27" s="2">
        <f t="shared" si="9"/>
        <v>36799.406793206857</v>
      </c>
      <c r="AX27" s="2">
        <f t="shared" si="9"/>
        <v>38271.383064935129</v>
      </c>
    </row>
    <row r="28" spans="2:50" x14ac:dyDescent="0.2">
      <c r="B28" s="23" t="s">
        <v>16</v>
      </c>
      <c r="C28" s="22"/>
      <c r="D28" s="12">
        <v>0.04</v>
      </c>
      <c r="E28" s="21">
        <f t="shared" ref="E28:AX28" si="10">D28</f>
        <v>0.04</v>
      </c>
      <c r="F28" s="21">
        <f t="shared" si="10"/>
        <v>0.04</v>
      </c>
      <c r="G28" s="21">
        <f t="shared" si="10"/>
        <v>0.04</v>
      </c>
      <c r="H28" s="21">
        <f t="shared" si="10"/>
        <v>0.04</v>
      </c>
      <c r="I28" s="21">
        <f t="shared" si="10"/>
        <v>0.04</v>
      </c>
      <c r="J28" s="21">
        <f t="shared" si="10"/>
        <v>0.04</v>
      </c>
      <c r="K28" s="21">
        <f t="shared" si="10"/>
        <v>0.04</v>
      </c>
      <c r="L28" s="21">
        <f t="shared" si="10"/>
        <v>0.04</v>
      </c>
      <c r="M28" s="21">
        <f t="shared" si="10"/>
        <v>0.04</v>
      </c>
      <c r="N28" s="21">
        <f t="shared" si="10"/>
        <v>0.04</v>
      </c>
      <c r="O28" s="21">
        <f t="shared" si="10"/>
        <v>0.04</v>
      </c>
      <c r="P28" s="21">
        <f t="shared" si="10"/>
        <v>0.04</v>
      </c>
      <c r="Q28" s="21">
        <f t="shared" si="10"/>
        <v>0.04</v>
      </c>
      <c r="R28" s="21">
        <f t="shared" si="10"/>
        <v>0.04</v>
      </c>
      <c r="S28" s="21">
        <f t="shared" si="10"/>
        <v>0.04</v>
      </c>
      <c r="T28" s="21">
        <f t="shared" si="10"/>
        <v>0.04</v>
      </c>
      <c r="U28" s="21">
        <f t="shared" si="10"/>
        <v>0.04</v>
      </c>
      <c r="V28" s="21">
        <f t="shared" si="10"/>
        <v>0.04</v>
      </c>
      <c r="W28" s="21">
        <f t="shared" si="10"/>
        <v>0.04</v>
      </c>
      <c r="X28" s="21">
        <f t="shared" si="10"/>
        <v>0.04</v>
      </c>
      <c r="Y28" s="21">
        <f t="shared" si="10"/>
        <v>0.04</v>
      </c>
      <c r="Z28" s="21">
        <f t="shared" si="10"/>
        <v>0.04</v>
      </c>
      <c r="AA28" s="21">
        <f t="shared" si="10"/>
        <v>0.04</v>
      </c>
      <c r="AB28" s="21">
        <f t="shared" si="10"/>
        <v>0.04</v>
      </c>
      <c r="AC28" s="21">
        <f t="shared" si="10"/>
        <v>0.04</v>
      </c>
      <c r="AD28" s="21">
        <f t="shared" si="10"/>
        <v>0.04</v>
      </c>
      <c r="AE28" s="21">
        <f t="shared" si="10"/>
        <v>0.04</v>
      </c>
      <c r="AF28" s="21">
        <f t="shared" si="10"/>
        <v>0.04</v>
      </c>
      <c r="AG28" s="21">
        <f t="shared" si="10"/>
        <v>0.04</v>
      </c>
      <c r="AH28" s="21">
        <f t="shared" si="10"/>
        <v>0.04</v>
      </c>
      <c r="AI28" s="21">
        <f t="shared" si="10"/>
        <v>0.04</v>
      </c>
      <c r="AJ28" s="21">
        <f t="shared" si="10"/>
        <v>0.04</v>
      </c>
      <c r="AK28" s="21">
        <f t="shared" si="10"/>
        <v>0.04</v>
      </c>
      <c r="AL28" s="21">
        <f t="shared" si="10"/>
        <v>0.04</v>
      </c>
      <c r="AM28" s="21">
        <f t="shared" si="10"/>
        <v>0.04</v>
      </c>
      <c r="AN28" s="21">
        <f t="shared" si="10"/>
        <v>0.04</v>
      </c>
      <c r="AO28" s="21">
        <f t="shared" si="10"/>
        <v>0.04</v>
      </c>
      <c r="AP28" s="21">
        <f t="shared" si="10"/>
        <v>0.04</v>
      </c>
      <c r="AQ28" s="21">
        <f t="shared" si="10"/>
        <v>0.04</v>
      </c>
      <c r="AR28" s="21">
        <f t="shared" si="10"/>
        <v>0.04</v>
      </c>
      <c r="AS28" s="21">
        <f t="shared" si="10"/>
        <v>0.04</v>
      </c>
      <c r="AT28" s="21">
        <f t="shared" si="10"/>
        <v>0.04</v>
      </c>
      <c r="AU28" s="21">
        <f t="shared" si="10"/>
        <v>0.04</v>
      </c>
      <c r="AV28" s="21">
        <f t="shared" si="10"/>
        <v>0.04</v>
      </c>
      <c r="AW28" s="21">
        <f t="shared" si="10"/>
        <v>0.04</v>
      </c>
      <c r="AX28" s="21">
        <f t="shared" si="10"/>
        <v>0.04</v>
      </c>
    </row>
    <row r="29" spans="2:50" ht="20" customHeight="1" x14ac:dyDescent="0.2">
      <c r="B29" s="16" t="s">
        <v>23</v>
      </c>
      <c r="C29" s="15">
        <f>D21</f>
        <v>0</v>
      </c>
      <c r="D29" s="15">
        <f t="shared" ref="D29:AX29" si="11">D27</f>
        <v>6300</v>
      </c>
      <c r="E29" s="15">
        <f t="shared" si="11"/>
        <v>6552</v>
      </c>
      <c r="F29" s="15">
        <f t="shared" si="11"/>
        <v>6814.08</v>
      </c>
      <c r="G29" s="15">
        <f t="shared" si="11"/>
        <v>7086.6432000000004</v>
      </c>
      <c r="H29" s="15">
        <f t="shared" si="11"/>
        <v>7370.1089280000006</v>
      </c>
      <c r="I29" s="15">
        <f t="shared" si="11"/>
        <v>7664.9132851200011</v>
      </c>
      <c r="J29" s="15">
        <f t="shared" si="11"/>
        <v>7971.509816524801</v>
      </c>
      <c r="K29" s="15">
        <f t="shared" si="11"/>
        <v>8290.370209185794</v>
      </c>
      <c r="L29" s="15">
        <f t="shared" si="11"/>
        <v>8621.9850175532265</v>
      </c>
      <c r="M29" s="15">
        <f t="shared" si="11"/>
        <v>8966.8644182553562</v>
      </c>
      <c r="N29" s="15">
        <f t="shared" si="11"/>
        <v>9325.5389949855708</v>
      </c>
      <c r="O29" s="15">
        <f t="shared" si="11"/>
        <v>9698.5605547849937</v>
      </c>
      <c r="P29" s="15">
        <f t="shared" si="11"/>
        <v>10086.502976976393</v>
      </c>
      <c r="Q29" s="15">
        <f t="shared" si="11"/>
        <v>10489.96309605545</v>
      </c>
      <c r="R29" s="15">
        <f t="shared" si="11"/>
        <v>10909.561619897668</v>
      </c>
      <c r="S29" s="15">
        <f t="shared" si="11"/>
        <v>11345.944084693574</v>
      </c>
      <c r="T29" s="15">
        <f t="shared" si="11"/>
        <v>11799.781848081317</v>
      </c>
      <c r="U29" s="15">
        <f t="shared" si="11"/>
        <v>12271.77312200457</v>
      </c>
      <c r="V29" s="15">
        <f t="shared" si="11"/>
        <v>12762.644046884752</v>
      </c>
      <c r="W29" s="15">
        <f t="shared" si="11"/>
        <v>13273.149808760143</v>
      </c>
      <c r="X29" s="15">
        <f t="shared" si="11"/>
        <v>13804.07580111055</v>
      </c>
      <c r="Y29" s="15">
        <f t="shared" si="11"/>
        <v>14356.238833154972</v>
      </c>
      <c r="Z29" s="15">
        <f t="shared" si="11"/>
        <v>14930.488386481171</v>
      </c>
      <c r="AA29" s="15">
        <f t="shared" si="11"/>
        <v>15527.707921940419</v>
      </c>
      <c r="AB29" s="15">
        <f t="shared" si="11"/>
        <v>16148.816238818035</v>
      </c>
      <c r="AC29" s="15">
        <f t="shared" si="11"/>
        <v>16794.768888370756</v>
      </c>
      <c r="AD29" s="15">
        <f t="shared" si="11"/>
        <v>17466.559643905588</v>
      </c>
      <c r="AE29" s="15">
        <f t="shared" si="11"/>
        <v>18165.222029661811</v>
      </c>
      <c r="AF29" s="15">
        <f t="shared" si="11"/>
        <v>18891.830910848283</v>
      </c>
      <c r="AG29" s="15">
        <f t="shared" si="11"/>
        <v>19647.504147282216</v>
      </c>
      <c r="AH29" s="15">
        <f t="shared" si="11"/>
        <v>20433.404313173505</v>
      </c>
      <c r="AI29" s="15">
        <f t="shared" si="11"/>
        <v>21250.740485700448</v>
      </c>
      <c r="AJ29" s="15">
        <f t="shared" si="11"/>
        <v>22100.770105128468</v>
      </c>
      <c r="AK29" s="15">
        <f t="shared" si="11"/>
        <v>22984.800909333608</v>
      </c>
      <c r="AL29" s="15">
        <f t="shared" si="11"/>
        <v>23904.192945706953</v>
      </c>
      <c r="AM29" s="15">
        <f t="shared" si="11"/>
        <v>24860.360663535233</v>
      </c>
      <c r="AN29" s="15">
        <f t="shared" si="11"/>
        <v>25854.775090076644</v>
      </c>
      <c r="AO29" s="15">
        <f t="shared" si="11"/>
        <v>26888.966093679712</v>
      </c>
      <c r="AP29" s="15">
        <f t="shared" si="11"/>
        <v>27964.524737426902</v>
      </c>
      <c r="AQ29" s="15">
        <f t="shared" si="11"/>
        <v>29083.105726923979</v>
      </c>
      <c r="AR29" s="15">
        <f t="shared" si="11"/>
        <v>30246.429956000939</v>
      </c>
      <c r="AS29" s="15">
        <f t="shared" si="11"/>
        <v>31456.287154240978</v>
      </c>
      <c r="AT29" s="15">
        <f t="shared" si="11"/>
        <v>32714.538640410618</v>
      </c>
      <c r="AU29" s="15">
        <f t="shared" si="11"/>
        <v>34023.120186027045</v>
      </c>
      <c r="AV29" s="15">
        <f t="shared" si="11"/>
        <v>35384.044993468131</v>
      </c>
      <c r="AW29" s="15">
        <f t="shared" si="11"/>
        <v>36799.406793206857</v>
      </c>
      <c r="AX29" s="15">
        <f t="shared" si="11"/>
        <v>38271.383064935129</v>
      </c>
    </row>
    <row r="31" spans="2:50" x14ac:dyDescent="0.2">
      <c r="B31" s="1" t="s">
        <v>18</v>
      </c>
      <c r="C31" s="2">
        <f t="shared" ref="C31:AX31" si="12">C29/(1+$C$32)^C24</f>
        <v>0</v>
      </c>
      <c r="D31" s="2">
        <f t="shared" si="12"/>
        <v>5779.8165137614678</v>
      </c>
      <c r="E31" s="2">
        <f t="shared" si="12"/>
        <v>5514.687315882501</v>
      </c>
      <c r="F31" s="2">
        <f t="shared" si="12"/>
        <v>5261.7200078144961</v>
      </c>
      <c r="G31" s="2">
        <f t="shared" si="12"/>
        <v>5020.3567047037395</v>
      </c>
      <c r="H31" s="2">
        <f t="shared" si="12"/>
        <v>4790.0651127448518</v>
      </c>
      <c r="I31" s="2">
        <f t="shared" si="12"/>
        <v>4570.3373552794919</v>
      </c>
      <c r="J31" s="2">
        <f t="shared" si="12"/>
        <v>4360.688852743735</v>
      </c>
      <c r="K31" s="2">
        <f t="shared" si="12"/>
        <v>4160.6572539940225</v>
      </c>
      <c r="L31" s="2">
        <f t="shared" si="12"/>
        <v>3969.8014166548473</v>
      </c>
      <c r="M31" s="2">
        <f t="shared" si="12"/>
        <v>3787.7004342394871</v>
      </c>
      <c r="N31" s="2">
        <f t="shared" si="12"/>
        <v>3613.9527078982264</v>
      </c>
      <c r="O31" s="2">
        <f t="shared" si="12"/>
        <v>3448.1750607469321</v>
      </c>
      <c r="P31" s="2">
        <f t="shared" si="12"/>
        <v>3290.0018928227601</v>
      </c>
      <c r="Q31" s="2">
        <f t="shared" si="12"/>
        <v>3139.0843748033676</v>
      </c>
      <c r="R31" s="2">
        <f t="shared" si="12"/>
        <v>2995.0896787114698</v>
      </c>
      <c r="S31" s="2">
        <f t="shared" si="12"/>
        <v>2857.7002439081912</v>
      </c>
      <c r="T31" s="2">
        <f t="shared" si="12"/>
        <v>2726.6130767564391</v>
      </c>
      <c r="U31" s="2">
        <f t="shared" si="12"/>
        <v>2601.5390824098135</v>
      </c>
      <c r="V31" s="2">
        <f t="shared" si="12"/>
        <v>2482.2024272533995</v>
      </c>
      <c r="W31" s="2">
        <f t="shared" si="12"/>
        <v>2368.3399305903999</v>
      </c>
      <c r="X31" s="2">
        <f t="shared" si="12"/>
        <v>2259.7004842330421</v>
      </c>
      <c r="Y31" s="2">
        <f t="shared" si="12"/>
        <v>2156.0444987177648</v>
      </c>
      <c r="Z31" s="2">
        <f t="shared" si="12"/>
        <v>2057.143374923372</v>
      </c>
      <c r="AA31" s="2">
        <f t="shared" si="12"/>
        <v>1962.7789999268869</v>
      </c>
      <c r="AB31" s="2">
        <f t="shared" si="12"/>
        <v>1872.7432659852864</v>
      </c>
      <c r="AC31" s="2">
        <f t="shared" si="12"/>
        <v>1786.8376115822912</v>
      </c>
      <c r="AD31" s="2">
        <f t="shared" si="12"/>
        <v>1704.8725835280579</v>
      </c>
      <c r="AE31" s="2">
        <f t="shared" si="12"/>
        <v>1626.6674191460368</v>
      </c>
      <c r="AF31" s="2">
        <f t="shared" si="12"/>
        <v>1552.0496476255762</v>
      </c>
      <c r="AG31" s="2">
        <f t="shared" si="12"/>
        <v>1480.8547096611003</v>
      </c>
      <c r="AH31" s="2">
        <f t="shared" si="12"/>
        <v>1412.9255945390314</v>
      </c>
      <c r="AI31" s="2">
        <f t="shared" si="12"/>
        <v>1348.1124938721036</v>
      </c>
      <c r="AJ31" s="2">
        <f t="shared" si="12"/>
        <v>1286.2724712174199</v>
      </c>
      <c r="AK31" s="2">
        <f t="shared" si="12"/>
        <v>1227.2691468496485</v>
      </c>
      <c r="AL31" s="2">
        <f t="shared" si="12"/>
        <v>1170.9723969941599</v>
      </c>
      <c r="AM31" s="2">
        <f t="shared" si="12"/>
        <v>1117.2580668568132</v>
      </c>
      <c r="AN31" s="2">
        <f t="shared" si="12"/>
        <v>1066.0076968175099</v>
      </c>
      <c r="AO31" s="2">
        <f t="shared" si="12"/>
        <v>1017.108261183679</v>
      </c>
      <c r="AP31" s="2">
        <f t="shared" si="12"/>
        <v>970.45191892754713</v>
      </c>
      <c r="AQ31" s="2">
        <f t="shared" si="12"/>
        <v>925.93577585747607</v>
      </c>
      <c r="AR31" s="2">
        <f t="shared" si="12"/>
        <v>883.46165769887625</v>
      </c>
      <c r="AS31" s="2">
        <f t="shared" si="12"/>
        <v>842.9358935842489</v>
      </c>
      <c r="AT31" s="2">
        <f t="shared" si="12"/>
        <v>804.26910947487966</v>
      </c>
      <c r="AU31" s="2">
        <f t="shared" si="12"/>
        <v>767.3760310586008</v>
      </c>
      <c r="AV31" s="2">
        <f t="shared" si="12"/>
        <v>732.1752956889402</v>
      </c>
      <c r="AW31" s="2">
        <f t="shared" si="12"/>
        <v>698.58927295091542</v>
      </c>
      <c r="AX31" s="2">
        <f t="shared" si="12"/>
        <v>666.54389345775417</v>
      </c>
    </row>
    <row r="32" spans="2:50" x14ac:dyDescent="0.2">
      <c r="B32" s="13" t="s">
        <v>19</v>
      </c>
      <c r="C32" s="12">
        <v>0.09</v>
      </c>
      <c r="D32" s="2"/>
    </row>
    <row r="34" spans="2:52" x14ac:dyDescent="0.2">
      <c r="B34" s="39" t="s">
        <v>24</v>
      </c>
      <c r="C34" s="38">
        <f>NPV(C32,C29:AX29)</f>
        <v>102876.96056520975</v>
      </c>
    </row>
    <row r="36" spans="2:52" ht="24" customHeight="1" x14ac:dyDescent="0.25">
      <c r="B36" s="40" t="s">
        <v>25</v>
      </c>
      <c r="C36" s="32">
        <v>0</v>
      </c>
      <c r="D36" s="32">
        <f t="shared" ref="D36:AI36" si="13">C36+1</f>
        <v>1</v>
      </c>
      <c r="E36" s="32">
        <f t="shared" si="13"/>
        <v>2</v>
      </c>
      <c r="F36" s="32">
        <f t="shared" si="13"/>
        <v>3</v>
      </c>
      <c r="G36" s="32">
        <f t="shared" si="13"/>
        <v>4</v>
      </c>
      <c r="H36" s="32">
        <f t="shared" si="13"/>
        <v>5</v>
      </c>
      <c r="I36" s="32">
        <f t="shared" si="13"/>
        <v>6</v>
      </c>
      <c r="J36" s="32">
        <f t="shared" si="13"/>
        <v>7</v>
      </c>
      <c r="K36" s="32">
        <f t="shared" si="13"/>
        <v>8</v>
      </c>
      <c r="L36" s="32">
        <f t="shared" si="13"/>
        <v>9</v>
      </c>
      <c r="M36" s="32">
        <f t="shared" si="13"/>
        <v>10</v>
      </c>
      <c r="N36" s="32">
        <f t="shared" si="13"/>
        <v>11</v>
      </c>
      <c r="O36" s="32">
        <f t="shared" si="13"/>
        <v>12</v>
      </c>
      <c r="P36" s="32">
        <f t="shared" si="13"/>
        <v>13</v>
      </c>
      <c r="Q36" s="32">
        <f t="shared" si="13"/>
        <v>14</v>
      </c>
      <c r="R36" s="32">
        <f t="shared" si="13"/>
        <v>15</v>
      </c>
      <c r="S36" s="32">
        <f t="shared" si="13"/>
        <v>16</v>
      </c>
      <c r="T36" s="32">
        <f t="shared" si="13"/>
        <v>17</v>
      </c>
      <c r="U36" s="32">
        <f t="shared" si="13"/>
        <v>18</v>
      </c>
      <c r="V36" s="32">
        <f t="shared" si="13"/>
        <v>19</v>
      </c>
      <c r="W36" s="32">
        <f t="shared" si="13"/>
        <v>20</v>
      </c>
      <c r="X36" s="32">
        <f t="shared" si="13"/>
        <v>21</v>
      </c>
      <c r="Y36" s="32">
        <f t="shared" si="13"/>
        <v>22</v>
      </c>
      <c r="Z36" s="32">
        <f t="shared" si="13"/>
        <v>23</v>
      </c>
      <c r="AA36" s="32">
        <f t="shared" si="13"/>
        <v>24</v>
      </c>
      <c r="AB36" s="32">
        <f t="shared" si="13"/>
        <v>25</v>
      </c>
      <c r="AC36" s="32">
        <f t="shared" si="13"/>
        <v>26</v>
      </c>
      <c r="AD36" s="32">
        <f t="shared" si="13"/>
        <v>27</v>
      </c>
      <c r="AE36" s="32">
        <f t="shared" si="13"/>
        <v>28</v>
      </c>
      <c r="AF36" s="32">
        <f t="shared" si="13"/>
        <v>29</v>
      </c>
      <c r="AG36" s="32">
        <f t="shared" si="13"/>
        <v>30</v>
      </c>
      <c r="AH36" s="32">
        <f t="shared" si="13"/>
        <v>31</v>
      </c>
      <c r="AI36" s="32">
        <f t="shared" si="13"/>
        <v>32</v>
      </c>
      <c r="AJ36" s="32">
        <f t="shared" ref="AJ36:AZ36" si="14">AI36+1</f>
        <v>33</v>
      </c>
      <c r="AK36" s="32">
        <f t="shared" si="14"/>
        <v>34</v>
      </c>
      <c r="AL36" s="32">
        <f t="shared" si="14"/>
        <v>35</v>
      </c>
      <c r="AM36" s="32">
        <f t="shared" si="14"/>
        <v>36</v>
      </c>
      <c r="AN36" s="32">
        <f t="shared" si="14"/>
        <v>37</v>
      </c>
      <c r="AO36" s="32">
        <f t="shared" si="14"/>
        <v>38</v>
      </c>
      <c r="AP36" s="32">
        <f t="shared" si="14"/>
        <v>39</v>
      </c>
      <c r="AQ36" s="32">
        <f t="shared" si="14"/>
        <v>40</v>
      </c>
      <c r="AR36" s="32">
        <f t="shared" si="14"/>
        <v>41</v>
      </c>
      <c r="AS36" s="32">
        <f t="shared" si="14"/>
        <v>42</v>
      </c>
      <c r="AT36" s="32">
        <f t="shared" si="14"/>
        <v>43</v>
      </c>
      <c r="AU36" s="32">
        <f t="shared" si="14"/>
        <v>44</v>
      </c>
      <c r="AV36" s="32">
        <f t="shared" si="14"/>
        <v>45</v>
      </c>
      <c r="AW36" s="32">
        <f t="shared" si="14"/>
        <v>46</v>
      </c>
      <c r="AX36" s="32">
        <f t="shared" si="14"/>
        <v>47</v>
      </c>
      <c r="AY36" s="42">
        <f t="shared" si="14"/>
        <v>48</v>
      </c>
      <c r="AZ36" s="42">
        <f t="shared" si="14"/>
        <v>49</v>
      </c>
    </row>
    <row r="37" spans="2:52" ht="15" x14ac:dyDescent="0.2">
      <c r="B37" s="31"/>
      <c r="C37" s="30" t="str">
        <f t="shared" ref="C37:AH37" si="15">"Year "&amp;C36</f>
        <v>Year 0</v>
      </c>
      <c r="D37" s="30" t="str">
        <f t="shared" si="15"/>
        <v>Year 1</v>
      </c>
      <c r="E37" s="30" t="str">
        <f t="shared" si="15"/>
        <v>Year 2</v>
      </c>
      <c r="F37" s="30" t="str">
        <f t="shared" si="15"/>
        <v>Year 3</v>
      </c>
      <c r="G37" s="30" t="str">
        <f t="shared" si="15"/>
        <v>Year 4</v>
      </c>
      <c r="H37" s="30" t="str">
        <f t="shared" si="15"/>
        <v>Year 5</v>
      </c>
      <c r="I37" s="30" t="str">
        <f t="shared" si="15"/>
        <v>Year 6</v>
      </c>
      <c r="J37" s="30" t="str">
        <f t="shared" si="15"/>
        <v>Year 7</v>
      </c>
      <c r="K37" s="30" t="str">
        <f t="shared" si="15"/>
        <v>Year 8</v>
      </c>
      <c r="L37" s="30" t="str">
        <f t="shared" si="15"/>
        <v>Year 9</v>
      </c>
      <c r="M37" s="30" t="str">
        <f t="shared" si="15"/>
        <v>Year 10</v>
      </c>
      <c r="N37" s="30" t="str">
        <f t="shared" si="15"/>
        <v>Year 11</v>
      </c>
      <c r="O37" s="30" t="str">
        <f t="shared" si="15"/>
        <v>Year 12</v>
      </c>
      <c r="P37" s="30" t="str">
        <f t="shared" si="15"/>
        <v>Year 13</v>
      </c>
      <c r="Q37" s="30" t="str">
        <f t="shared" si="15"/>
        <v>Year 14</v>
      </c>
      <c r="R37" s="30" t="str">
        <f t="shared" si="15"/>
        <v>Year 15</v>
      </c>
      <c r="S37" s="30" t="str">
        <f t="shared" si="15"/>
        <v>Year 16</v>
      </c>
      <c r="T37" s="30" t="str">
        <f t="shared" si="15"/>
        <v>Year 17</v>
      </c>
      <c r="U37" s="30" t="str">
        <f t="shared" si="15"/>
        <v>Year 18</v>
      </c>
      <c r="V37" s="30" t="str">
        <f t="shared" si="15"/>
        <v>Year 19</v>
      </c>
      <c r="W37" s="30" t="str">
        <f t="shared" si="15"/>
        <v>Year 20</v>
      </c>
      <c r="X37" s="30" t="str">
        <f t="shared" si="15"/>
        <v>Year 21</v>
      </c>
      <c r="Y37" s="30" t="str">
        <f t="shared" si="15"/>
        <v>Year 22</v>
      </c>
      <c r="Z37" s="30" t="str">
        <f t="shared" si="15"/>
        <v>Year 23</v>
      </c>
      <c r="AA37" s="30" t="str">
        <f t="shared" si="15"/>
        <v>Year 24</v>
      </c>
      <c r="AB37" s="30" t="str">
        <f t="shared" si="15"/>
        <v>Year 25</v>
      </c>
      <c r="AC37" s="30" t="str">
        <f t="shared" si="15"/>
        <v>Year 26</v>
      </c>
      <c r="AD37" s="30" t="str">
        <f t="shared" si="15"/>
        <v>Year 27</v>
      </c>
      <c r="AE37" s="30" t="str">
        <f t="shared" si="15"/>
        <v>Year 28</v>
      </c>
      <c r="AF37" s="30" t="str">
        <f t="shared" si="15"/>
        <v>Year 29</v>
      </c>
      <c r="AG37" s="30" t="str">
        <f t="shared" si="15"/>
        <v>Year 30</v>
      </c>
      <c r="AH37" s="30" t="str">
        <f t="shared" si="15"/>
        <v>Year 31</v>
      </c>
      <c r="AI37" s="30" t="str">
        <f t="shared" ref="AI37:BN37" si="16">"Year "&amp;AI36</f>
        <v>Year 32</v>
      </c>
      <c r="AJ37" s="30" t="str">
        <f t="shared" si="16"/>
        <v>Year 33</v>
      </c>
      <c r="AK37" s="30" t="str">
        <f t="shared" si="16"/>
        <v>Year 34</v>
      </c>
      <c r="AL37" s="30" t="str">
        <f t="shared" si="16"/>
        <v>Year 35</v>
      </c>
      <c r="AM37" s="30" t="str">
        <f t="shared" si="16"/>
        <v>Year 36</v>
      </c>
      <c r="AN37" s="30" t="str">
        <f t="shared" si="16"/>
        <v>Year 37</v>
      </c>
      <c r="AO37" s="30" t="str">
        <f t="shared" si="16"/>
        <v>Year 38</v>
      </c>
      <c r="AP37" s="30" t="str">
        <f t="shared" si="16"/>
        <v>Year 39</v>
      </c>
      <c r="AQ37" s="30" t="str">
        <f t="shared" si="16"/>
        <v>Year 40</v>
      </c>
      <c r="AR37" s="30" t="str">
        <f t="shared" si="16"/>
        <v>Year 41</v>
      </c>
      <c r="AS37" s="30" t="str">
        <f t="shared" si="16"/>
        <v>Year 42</v>
      </c>
      <c r="AT37" s="30" t="str">
        <f t="shared" si="16"/>
        <v>Year 43</v>
      </c>
      <c r="AU37" s="30" t="str">
        <f t="shared" si="16"/>
        <v>Year 44</v>
      </c>
      <c r="AV37" s="30" t="str">
        <f t="shared" si="16"/>
        <v>Year 45</v>
      </c>
      <c r="AW37" s="30" t="str">
        <f t="shared" si="16"/>
        <v>Year 46</v>
      </c>
      <c r="AX37" s="30" t="str">
        <f t="shared" si="16"/>
        <v>Year 47</v>
      </c>
      <c r="AY37" s="42" t="str">
        <f t="shared" si="16"/>
        <v>Year 48</v>
      </c>
      <c r="AZ37" s="42" t="str">
        <f t="shared" si="16"/>
        <v>Year 49</v>
      </c>
    </row>
    <row r="38" spans="2:52" ht="15" x14ac:dyDescent="0.2">
      <c r="B38" s="26" t="s">
        <v>14</v>
      </c>
      <c r="C38" s="42"/>
      <c r="D38" s="1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42"/>
      <c r="AZ38" s="42"/>
    </row>
    <row r="39" spans="2:52" ht="15" x14ac:dyDescent="0.2">
      <c r="B39" s="1" t="s">
        <v>26</v>
      </c>
      <c r="C39" s="42"/>
      <c r="D39" s="2">
        <f>$F$10</f>
        <v>4200</v>
      </c>
      <c r="E39" s="2">
        <f t="shared" ref="E39:AZ39" si="17">D39*(1+E40)</f>
        <v>4368</v>
      </c>
      <c r="F39" s="2">
        <f t="shared" si="17"/>
        <v>4542.72</v>
      </c>
      <c r="G39" s="2">
        <f t="shared" si="17"/>
        <v>4724.4288000000006</v>
      </c>
      <c r="H39" s="2">
        <f t="shared" si="17"/>
        <v>4913.405952000001</v>
      </c>
      <c r="I39" s="2">
        <f t="shared" si="17"/>
        <v>5109.9421900800016</v>
      </c>
      <c r="J39" s="2">
        <f t="shared" si="17"/>
        <v>5314.3398776832018</v>
      </c>
      <c r="K39" s="2">
        <f t="shared" si="17"/>
        <v>5526.9134727905302</v>
      </c>
      <c r="L39" s="2">
        <f t="shared" si="17"/>
        <v>5747.9900117021516</v>
      </c>
      <c r="M39" s="2">
        <f t="shared" si="17"/>
        <v>5977.9096121702378</v>
      </c>
      <c r="N39" s="2">
        <f t="shared" si="17"/>
        <v>6217.0259966570475</v>
      </c>
      <c r="O39" s="2">
        <f t="shared" si="17"/>
        <v>6465.7070365233294</v>
      </c>
      <c r="P39" s="2">
        <f t="shared" si="17"/>
        <v>6724.3353179842625</v>
      </c>
      <c r="Q39" s="2">
        <f t="shared" si="17"/>
        <v>6993.308730703633</v>
      </c>
      <c r="R39" s="2">
        <f t="shared" si="17"/>
        <v>7273.0410799317788</v>
      </c>
      <c r="S39" s="2">
        <f t="shared" si="17"/>
        <v>7563.9627231290506</v>
      </c>
      <c r="T39" s="2">
        <f t="shared" si="17"/>
        <v>7866.5212320542132</v>
      </c>
      <c r="U39" s="2">
        <f t="shared" si="17"/>
        <v>8181.182081336382</v>
      </c>
      <c r="V39" s="2">
        <f t="shared" si="17"/>
        <v>8508.4293645898379</v>
      </c>
      <c r="W39" s="2">
        <f t="shared" si="17"/>
        <v>8848.7665391734317</v>
      </c>
      <c r="X39" s="2">
        <f t="shared" si="17"/>
        <v>9202.7172007403697</v>
      </c>
      <c r="Y39" s="2">
        <f t="shared" si="17"/>
        <v>9570.8258887699849</v>
      </c>
      <c r="Z39" s="2">
        <f t="shared" si="17"/>
        <v>9953.6589243207854</v>
      </c>
      <c r="AA39" s="2">
        <f t="shared" si="17"/>
        <v>10351.805281293617</v>
      </c>
      <c r="AB39" s="2">
        <f t="shared" si="17"/>
        <v>10765.877492545362</v>
      </c>
      <c r="AC39" s="2">
        <f t="shared" si="17"/>
        <v>11196.512592247176</v>
      </c>
      <c r="AD39" s="2">
        <f t="shared" si="17"/>
        <v>11644.373095937064</v>
      </c>
      <c r="AE39" s="2">
        <f t="shared" si="17"/>
        <v>12110.148019774548</v>
      </c>
      <c r="AF39" s="2">
        <f t="shared" si="17"/>
        <v>12594.553940565531</v>
      </c>
      <c r="AG39" s="2">
        <f t="shared" si="17"/>
        <v>13098.336098188152</v>
      </c>
      <c r="AH39" s="2">
        <f t="shared" si="17"/>
        <v>13622.269542115679</v>
      </c>
      <c r="AI39" s="2">
        <f t="shared" si="17"/>
        <v>14167.160323800306</v>
      </c>
      <c r="AJ39" s="2">
        <f t="shared" si="17"/>
        <v>14733.846736752319</v>
      </c>
      <c r="AK39" s="2">
        <f t="shared" si="17"/>
        <v>15323.200606222412</v>
      </c>
      <c r="AL39" s="2">
        <f t="shared" si="17"/>
        <v>15936.128630471308</v>
      </c>
      <c r="AM39" s="2">
        <f t="shared" si="17"/>
        <v>16573.573775690162</v>
      </c>
      <c r="AN39" s="2">
        <f t="shared" si="17"/>
        <v>17236.516726717768</v>
      </c>
      <c r="AO39" s="2">
        <f t="shared" si="17"/>
        <v>17925.977395786478</v>
      </c>
      <c r="AP39" s="2">
        <f t="shared" si="17"/>
        <v>18643.016491617938</v>
      </c>
      <c r="AQ39" s="2">
        <f t="shared" si="17"/>
        <v>19388.737151282658</v>
      </c>
      <c r="AR39" s="2">
        <f t="shared" si="17"/>
        <v>20164.286637333964</v>
      </c>
      <c r="AS39" s="2">
        <f t="shared" si="17"/>
        <v>20970.858102827322</v>
      </c>
      <c r="AT39" s="2">
        <f t="shared" si="17"/>
        <v>21809.692426940415</v>
      </c>
      <c r="AU39" s="2">
        <f t="shared" si="17"/>
        <v>22682.080124018034</v>
      </c>
      <c r="AV39" s="2">
        <f t="shared" si="17"/>
        <v>23589.363328978754</v>
      </c>
      <c r="AW39" s="2">
        <f t="shared" si="17"/>
        <v>24532.937862137904</v>
      </c>
      <c r="AX39" s="2">
        <f t="shared" si="17"/>
        <v>25514.25537662342</v>
      </c>
      <c r="AY39" s="2">
        <f t="shared" si="17"/>
        <v>26534.825591688357</v>
      </c>
      <c r="AZ39" s="2">
        <f t="shared" si="17"/>
        <v>27596.218615355894</v>
      </c>
    </row>
    <row r="40" spans="2:52" x14ac:dyDescent="0.2">
      <c r="B40" s="23" t="s">
        <v>16</v>
      </c>
      <c r="C40" s="22"/>
      <c r="D40" s="43">
        <v>0.04</v>
      </c>
      <c r="E40" s="21">
        <f t="shared" ref="E40:AZ40" si="18">D40</f>
        <v>0.04</v>
      </c>
      <c r="F40" s="21">
        <f t="shared" si="18"/>
        <v>0.04</v>
      </c>
      <c r="G40" s="21">
        <f t="shared" si="18"/>
        <v>0.04</v>
      </c>
      <c r="H40" s="21">
        <f t="shared" si="18"/>
        <v>0.04</v>
      </c>
      <c r="I40" s="21">
        <f t="shared" si="18"/>
        <v>0.04</v>
      </c>
      <c r="J40" s="21">
        <f t="shared" si="18"/>
        <v>0.04</v>
      </c>
      <c r="K40" s="21">
        <f t="shared" si="18"/>
        <v>0.04</v>
      </c>
      <c r="L40" s="21">
        <f t="shared" si="18"/>
        <v>0.04</v>
      </c>
      <c r="M40" s="21">
        <f t="shared" si="18"/>
        <v>0.04</v>
      </c>
      <c r="N40" s="21">
        <f t="shared" si="18"/>
        <v>0.04</v>
      </c>
      <c r="O40" s="21">
        <f t="shared" si="18"/>
        <v>0.04</v>
      </c>
      <c r="P40" s="21">
        <f t="shared" si="18"/>
        <v>0.04</v>
      </c>
      <c r="Q40" s="21">
        <f t="shared" si="18"/>
        <v>0.04</v>
      </c>
      <c r="R40" s="21">
        <f t="shared" si="18"/>
        <v>0.04</v>
      </c>
      <c r="S40" s="21">
        <f t="shared" si="18"/>
        <v>0.04</v>
      </c>
      <c r="T40" s="21">
        <f t="shared" si="18"/>
        <v>0.04</v>
      </c>
      <c r="U40" s="21">
        <f t="shared" si="18"/>
        <v>0.04</v>
      </c>
      <c r="V40" s="21">
        <f t="shared" si="18"/>
        <v>0.04</v>
      </c>
      <c r="W40" s="21">
        <f t="shared" si="18"/>
        <v>0.04</v>
      </c>
      <c r="X40" s="21">
        <f t="shared" si="18"/>
        <v>0.04</v>
      </c>
      <c r="Y40" s="21">
        <f t="shared" si="18"/>
        <v>0.04</v>
      </c>
      <c r="Z40" s="21">
        <f t="shared" si="18"/>
        <v>0.04</v>
      </c>
      <c r="AA40" s="21">
        <f t="shared" si="18"/>
        <v>0.04</v>
      </c>
      <c r="AB40" s="21">
        <f t="shared" si="18"/>
        <v>0.04</v>
      </c>
      <c r="AC40" s="21">
        <f t="shared" si="18"/>
        <v>0.04</v>
      </c>
      <c r="AD40" s="21">
        <f t="shared" si="18"/>
        <v>0.04</v>
      </c>
      <c r="AE40" s="21">
        <f t="shared" si="18"/>
        <v>0.04</v>
      </c>
      <c r="AF40" s="21">
        <f t="shared" si="18"/>
        <v>0.04</v>
      </c>
      <c r="AG40" s="21">
        <f t="shared" si="18"/>
        <v>0.04</v>
      </c>
      <c r="AH40" s="21">
        <f t="shared" si="18"/>
        <v>0.04</v>
      </c>
      <c r="AI40" s="21">
        <f t="shared" si="18"/>
        <v>0.04</v>
      </c>
      <c r="AJ40" s="21">
        <f t="shared" si="18"/>
        <v>0.04</v>
      </c>
      <c r="AK40" s="21">
        <f t="shared" si="18"/>
        <v>0.04</v>
      </c>
      <c r="AL40" s="21">
        <f t="shared" si="18"/>
        <v>0.04</v>
      </c>
      <c r="AM40" s="21">
        <f t="shared" si="18"/>
        <v>0.04</v>
      </c>
      <c r="AN40" s="21">
        <f t="shared" si="18"/>
        <v>0.04</v>
      </c>
      <c r="AO40" s="21">
        <f t="shared" si="18"/>
        <v>0.04</v>
      </c>
      <c r="AP40" s="21">
        <f t="shared" si="18"/>
        <v>0.04</v>
      </c>
      <c r="AQ40" s="21">
        <f t="shared" si="18"/>
        <v>0.04</v>
      </c>
      <c r="AR40" s="21">
        <f t="shared" si="18"/>
        <v>0.04</v>
      </c>
      <c r="AS40" s="21">
        <f t="shared" si="18"/>
        <v>0.04</v>
      </c>
      <c r="AT40" s="21">
        <f t="shared" si="18"/>
        <v>0.04</v>
      </c>
      <c r="AU40" s="21">
        <f t="shared" si="18"/>
        <v>0.04</v>
      </c>
      <c r="AV40" s="21">
        <f t="shared" si="18"/>
        <v>0.04</v>
      </c>
      <c r="AW40" s="21">
        <f t="shared" si="18"/>
        <v>0.04</v>
      </c>
      <c r="AX40" s="21">
        <f t="shared" si="18"/>
        <v>0.04</v>
      </c>
      <c r="AY40" s="21">
        <f t="shared" si="18"/>
        <v>0.04</v>
      </c>
      <c r="AZ40" s="21">
        <f t="shared" si="18"/>
        <v>0.04</v>
      </c>
    </row>
    <row r="41" spans="2:52" ht="20" customHeight="1" x14ac:dyDescent="0.2">
      <c r="B41" s="16" t="s">
        <v>27</v>
      </c>
      <c r="C41" s="15"/>
      <c r="D41" s="15">
        <f t="shared" ref="D41:AI41" si="19">D39</f>
        <v>4200</v>
      </c>
      <c r="E41" s="15">
        <f t="shared" si="19"/>
        <v>4368</v>
      </c>
      <c r="F41" s="15">
        <f t="shared" si="19"/>
        <v>4542.72</v>
      </c>
      <c r="G41" s="15">
        <f t="shared" si="19"/>
        <v>4724.4288000000006</v>
      </c>
      <c r="H41" s="15">
        <f t="shared" si="19"/>
        <v>4913.405952000001</v>
      </c>
      <c r="I41" s="15">
        <f t="shared" si="19"/>
        <v>5109.9421900800016</v>
      </c>
      <c r="J41" s="15">
        <f t="shared" si="19"/>
        <v>5314.3398776832018</v>
      </c>
      <c r="K41" s="15">
        <f t="shared" si="19"/>
        <v>5526.9134727905302</v>
      </c>
      <c r="L41" s="15">
        <f t="shared" si="19"/>
        <v>5747.9900117021516</v>
      </c>
      <c r="M41" s="15">
        <f t="shared" si="19"/>
        <v>5977.9096121702378</v>
      </c>
      <c r="N41" s="15">
        <f t="shared" si="19"/>
        <v>6217.0259966570475</v>
      </c>
      <c r="O41" s="15">
        <f t="shared" si="19"/>
        <v>6465.7070365233294</v>
      </c>
      <c r="P41" s="15">
        <f t="shared" si="19"/>
        <v>6724.3353179842625</v>
      </c>
      <c r="Q41" s="15">
        <f t="shared" si="19"/>
        <v>6993.308730703633</v>
      </c>
      <c r="R41" s="15">
        <f t="shared" si="19"/>
        <v>7273.0410799317788</v>
      </c>
      <c r="S41" s="15">
        <f t="shared" si="19"/>
        <v>7563.9627231290506</v>
      </c>
      <c r="T41" s="15">
        <f t="shared" si="19"/>
        <v>7866.5212320542132</v>
      </c>
      <c r="U41" s="15">
        <f t="shared" si="19"/>
        <v>8181.182081336382</v>
      </c>
      <c r="V41" s="15">
        <f t="shared" si="19"/>
        <v>8508.4293645898379</v>
      </c>
      <c r="W41" s="15">
        <f t="shared" si="19"/>
        <v>8848.7665391734317</v>
      </c>
      <c r="X41" s="15">
        <f t="shared" si="19"/>
        <v>9202.7172007403697</v>
      </c>
      <c r="Y41" s="15">
        <f t="shared" si="19"/>
        <v>9570.8258887699849</v>
      </c>
      <c r="Z41" s="15">
        <f t="shared" si="19"/>
        <v>9953.6589243207854</v>
      </c>
      <c r="AA41" s="15">
        <f t="shared" si="19"/>
        <v>10351.805281293617</v>
      </c>
      <c r="AB41" s="15">
        <f t="shared" si="19"/>
        <v>10765.877492545362</v>
      </c>
      <c r="AC41" s="15">
        <f t="shared" si="19"/>
        <v>11196.512592247176</v>
      </c>
      <c r="AD41" s="15">
        <f t="shared" si="19"/>
        <v>11644.373095937064</v>
      </c>
      <c r="AE41" s="15">
        <f t="shared" si="19"/>
        <v>12110.148019774548</v>
      </c>
      <c r="AF41" s="15">
        <f t="shared" si="19"/>
        <v>12594.553940565531</v>
      </c>
      <c r="AG41" s="15">
        <f t="shared" si="19"/>
        <v>13098.336098188152</v>
      </c>
      <c r="AH41" s="15">
        <f t="shared" si="19"/>
        <v>13622.269542115679</v>
      </c>
      <c r="AI41" s="15">
        <f t="shared" si="19"/>
        <v>14167.160323800306</v>
      </c>
      <c r="AJ41" s="15">
        <f t="shared" ref="AJ41:AZ41" si="20">AJ39</f>
        <v>14733.846736752319</v>
      </c>
      <c r="AK41" s="15">
        <f t="shared" si="20"/>
        <v>15323.200606222412</v>
      </c>
      <c r="AL41" s="15">
        <f t="shared" si="20"/>
        <v>15936.128630471308</v>
      </c>
      <c r="AM41" s="15">
        <f t="shared" si="20"/>
        <v>16573.573775690162</v>
      </c>
      <c r="AN41" s="15">
        <f t="shared" si="20"/>
        <v>17236.516726717768</v>
      </c>
      <c r="AO41" s="15">
        <f t="shared" si="20"/>
        <v>17925.977395786478</v>
      </c>
      <c r="AP41" s="15">
        <f t="shared" si="20"/>
        <v>18643.016491617938</v>
      </c>
      <c r="AQ41" s="15">
        <f t="shared" si="20"/>
        <v>19388.737151282658</v>
      </c>
      <c r="AR41" s="15">
        <f t="shared" si="20"/>
        <v>20164.286637333964</v>
      </c>
      <c r="AS41" s="15">
        <f t="shared" si="20"/>
        <v>20970.858102827322</v>
      </c>
      <c r="AT41" s="15">
        <f t="shared" si="20"/>
        <v>21809.692426940415</v>
      </c>
      <c r="AU41" s="15">
        <f t="shared" si="20"/>
        <v>22682.080124018034</v>
      </c>
      <c r="AV41" s="15">
        <f t="shared" si="20"/>
        <v>23589.363328978754</v>
      </c>
      <c r="AW41" s="15">
        <f t="shared" si="20"/>
        <v>24532.937862137904</v>
      </c>
      <c r="AX41" s="15">
        <f t="shared" si="20"/>
        <v>25514.25537662342</v>
      </c>
      <c r="AY41" s="15">
        <f t="shared" si="20"/>
        <v>26534.825591688357</v>
      </c>
      <c r="AZ41" s="15">
        <f t="shared" si="20"/>
        <v>27596.218615355894</v>
      </c>
    </row>
    <row r="42" spans="2:52" ht="15" x14ac:dyDescent="0.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2:52" x14ac:dyDescent="0.2">
      <c r="B43" s="1" t="s">
        <v>18</v>
      </c>
      <c r="C43" s="2"/>
      <c r="D43" s="2">
        <f>D41/(1+C44)^D36</f>
        <v>3853.2110091743116</v>
      </c>
      <c r="E43" s="2">
        <f>E41/(1+C44)^E36</f>
        <v>3676.4582105883337</v>
      </c>
      <c r="F43" s="2">
        <f>F41/(1+C44)^F36</f>
        <v>3507.8133385429974</v>
      </c>
      <c r="G43" s="2">
        <f>G41/(1+C44)^G36</f>
        <v>3346.9044698024932</v>
      </c>
      <c r="H43" s="2">
        <f>H41/(1+C44)^H36</f>
        <v>3193.3767418299017</v>
      </c>
      <c r="I43" s="2">
        <f>I41/(1+C44)^I36</f>
        <v>3046.8915701863284</v>
      </c>
      <c r="J43" s="2">
        <f>J41/(1+C44)^J36</f>
        <v>2907.1259018291576</v>
      </c>
      <c r="K43" s="2">
        <f>K41/(1+C44)^K36</f>
        <v>2773.7715026626825</v>
      </c>
      <c r="L43" s="2">
        <f>L41/(1+C44)^L36</f>
        <v>2646.5342777698984</v>
      </c>
      <c r="M43" s="2">
        <f>M41/(1+C44)^M36</f>
        <v>2525.1336228263249</v>
      </c>
      <c r="N43" s="2">
        <f>N41/(1+C44)^N36</f>
        <v>2409.3018052654843</v>
      </c>
      <c r="O43" s="2">
        <f>O41/(1+C44)^O36</f>
        <v>2298.7833738312879</v>
      </c>
      <c r="P43" s="2">
        <f>P41/(1+C44)^P36</f>
        <v>2193.3345952151735</v>
      </c>
      <c r="Q43" s="2">
        <f>Q41/(1+C44)^Q36</f>
        <v>2092.7229165355784</v>
      </c>
      <c r="R43" s="2">
        <f>R41/(1+C44)^R36</f>
        <v>1996.7264524743134</v>
      </c>
      <c r="S43" s="2">
        <f>S41/(1+C44)^S36</f>
        <v>1905.1334959387943</v>
      </c>
      <c r="T43" s="2">
        <f>T41/(1+C44)^T36</f>
        <v>1817.7420511709599</v>
      </c>
      <c r="U43" s="2">
        <f>U41/(1+C44)^U36</f>
        <v>1734.3593882732093</v>
      </c>
      <c r="V43" s="2">
        <f>V41/(1+C44)^V36</f>
        <v>1654.8016181689336</v>
      </c>
      <c r="W43" s="2">
        <f>W41/(1+C44)^W36</f>
        <v>1578.8932870602671</v>
      </c>
      <c r="X43" s="2">
        <f>X41/(1+C44)^X36</f>
        <v>1506.4669894886952</v>
      </c>
      <c r="Y43" s="2">
        <f>Y41/(1+C44)^Y36</f>
        <v>1437.3629991451769</v>
      </c>
      <c r="Z43" s="2">
        <f>Z41/(1+C44)^Z36</f>
        <v>1371.428916615582</v>
      </c>
      <c r="AA43" s="2">
        <f>AA41/(1+C44)^AA36</f>
        <v>1308.5193332845918</v>
      </c>
      <c r="AB43" s="2">
        <f>AB41/(1+C44)^AB36</f>
        <v>1248.495510656858</v>
      </c>
      <c r="AC43" s="2">
        <f>AC41/(1+C44)^AC36</f>
        <v>1191.2250743881948</v>
      </c>
      <c r="AD43" s="2">
        <f>AD41/(1+C44)^AD36</f>
        <v>1136.5817223520392</v>
      </c>
      <c r="AE43" s="2">
        <f>AE41/(1+C44)^AE36</f>
        <v>1084.4449460973585</v>
      </c>
      <c r="AF43" s="2">
        <f>AF41/(1+C44)^AF36</f>
        <v>1034.6997650837181</v>
      </c>
      <c r="AG43" s="2">
        <f>AG41/(1+C44)^AG36</f>
        <v>987.2364731074008</v>
      </c>
      <c r="AH43" s="2">
        <f>AH41/(1+C44)^AH36</f>
        <v>941.95039635935495</v>
      </c>
      <c r="AI43" s="2">
        <f>AI41/(1+C44)^AI36</f>
        <v>898.74166258140292</v>
      </c>
      <c r="AJ43" s="2">
        <f>AJ41/(1+C44)^AJ36</f>
        <v>857.51498081161367</v>
      </c>
      <c r="AK43" s="2">
        <f>AK41/(1+C44)^AK36</f>
        <v>818.17943123309931</v>
      </c>
      <c r="AL43" s="2">
        <f>AL41/(1+C44)^AL36</f>
        <v>780.64826466277361</v>
      </c>
      <c r="AM43" s="2">
        <f>AM41/(1+C44)^AM36</f>
        <v>744.83871123787571</v>
      </c>
      <c r="AN43" s="2">
        <f>AN41/(1+C44)^AN36</f>
        <v>710.67179787834016</v>
      </c>
      <c r="AO43" s="2">
        <f>AO41/(1+C44)^AO36</f>
        <v>678.07217412245279</v>
      </c>
      <c r="AP43" s="2">
        <f>AP41/(1+C44)^AP36</f>
        <v>646.9679459516982</v>
      </c>
      <c r="AQ43" s="2">
        <f>AQ41/(1+C44)^AQ36</f>
        <v>617.29051723831753</v>
      </c>
      <c r="AR43" s="2">
        <f>AR41/(1+C44)^AR36</f>
        <v>588.97443846591761</v>
      </c>
      <c r="AS43" s="2">
        <f>AS41/(1+C44)^AS36</f>
        <v>561.95726238949931</v>
      </c>
      <c r="AT43" s="2">
        <f>AT41/(1+C44)^AT36</f>
        <v>536.17940631658655</v>
      </c>
      <c r="AU43" s="2">
        <f>AU41/(1+C44)^AU36</f>
        <v>511.58402070573396</v>
      </c>
      <c r="AV43" s="2">
        <f>AV41/(1+C44)^AV36</f>
        <v>488.11686379262676</v>
      </c>
      <c r="AW43" s="2">
        <f>AW41/(1+C44)^AW36</f>
        <v>465.72618196727694</v>
      </c>
      <c r="AX43" s="2">
        <f>AX41/(1+C44)^AX36</f>
        <v>444.36259563850274</v>
      </c>
      <c r="AY43" s="2">
        <f>AY41/(1+C44)^AY36</f>
        <v>423.97899033398426</v>
      </c>
      <c r="AZ43" s="2">
        <f>AZ41/(1+C44)^AZ36</f>
        <v>404.53041279572813</v>
      </c>
    </row>
    <row r="44" spans="2:52" ht="15" x14ac:dyDescent="0.2">
      <c r="B44" s="13" t="s">
        <v>19</v>
      </c>
      <c r="C44" s="43">
        <f>$C$32</f>
        <v>0.09</v>
      </c>
      <c r="D44" s="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2:52" ht="15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2:52" ht="15" x14ac:dyDescent="0.2">
      <c r="B46" s="39" t="s">
        <v>24</v>
      </c>
      <c r="C46" s="38">
        <f>NPV(C44,C41:AZ41)</f>
        <v>75585.767413848822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</sheetData>
  <mergeCells count="1">
    <mergeCell ref="B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Z46"/>
  <sheetViews>
    <sheetView topLeftCell="A3" zoomScale="150" workbookViewId="0">
      <selection activeCell="G9" sqref="G9"/>
    </sheetView>
  </sheetViews>
  <sheetFormatPr baseColWidth="10" defaultColWidth="8.83203125" defaultRowHeight="14" x14ac:dyDescent="0.2"/>
  <cols>
    <col min="1" max="1" width="4.6640625" style="1" customWidth="1"/>
    <col min="2" max="2" width="19.5" style="1" customWidth="1"/>
    <col min="3" max="4" width="11" style="1" customWidth="1"/>
    <col min="5" max="5" width="11.33203125" style="1" customWidth="1"/>
    <col min="6" max="6" width="10.5" style="1" customWidth="1"/>
    <col min="7" max="8" width="11" style="1" customWidth="1"/>
    <col min="9" max="9" width="8.83203125" style="1" customWidth="1"/>
    <col min="10" max="16384" width="8.83203125" style="1"/>
  </cols>
  <sheetData>
    <row r="2" spans="2:52" ht="25.25" customHeight="1" x14ac:dyDescent="0.25">
      <c r="B2" s="46" t="s">
        <v>42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2:52" x14ac:dyDescent="0.2">
      <c r="B4" s="34" t="s">
        <v>0</v>
      </c>
      <c r="C4" s="37">
        <v>2026</v>
      </c>
    </row>
    <row r="5" spans="2:52" x14ac:dyDescent="0.2">
      <c r="B5" s="34" t="s">
        <v>1</v>
      </c>
      <c r="C5" s="37">
        <v>150</v>
      </c>
      <c r="E5" s="34" t="s">
        <v>2</v>
      </c>
      <c r="F5" s="37">
        <v>7</v>
      </c>
    </row>
    <row r="6" spans="2:52" x14ac:dyDescent="0.2">
      <c r="B6" s="34" t="s">
        <v>3</v>
      </c>
      <c r="C6" s="24">
        <v>235</v>
      </c>
      <c r="E6" s="34" t="s">
        <v>4</v>
      </c>
      <c r="F6" s="24">
        <v>1000</v>
      </c>
    </row>
    <row r="7" spans="2:52" x14ac:dyDescent="0.2">
      <c r="B7" s="34" t="s">
        <v>5</v>
      </c>
      <c r="C7" s="33">
        <f>C5*C6</f>
        <v>35250</v>
      </c>
      <c r="E7" s="34" t="s">
        <v>6</v>
      </c>
      <c r="F7" s="33">
        <f>F5*F6</f>
        <v>7000</v>
      </c>
    </row>
    <row r="8" spans="2:52" x14ac:dyDescent="0.2">
      <c r="B8" s="34" t="s">
        <v>7</v>
      </c>
      <c r="C8" s="36">
        <v>750</v>
      </c>
      <c r="E8" s="34" t="s">
        <v>8</v>
      </c>
      <c r="F8" s="41">
        <v>28</v>
      </c>
    </row>
    <row r="9" spans="2:52" x14ac:dyDescent="0.2">
      <c r="B9" s="34" t="s">
        <v>9</v>
      </c>
      <c r="C9" s="33">
        <f>C7+C8</f>
        <v>36000</v>
      </c>
      <c r="E9" s="34" t="s">
        <v>10</v>
      </c>
      <c r="F9" s="37">
        <f>C5</f>
        <v>150</v>
      </c>
    </row>
    <row r="10" spans="2:52" x14ac:dyDescent="0.2">
      <c r="B10" s="34" t="s">
        <v>11</v>
      </c>
      <c r="C10" s="35">
        <f>C9/C5</f>
        <v>240</v>
      </c>
      <c r="E10" s="34" t="s">
        <v>12</v>
      </c>
      <c r="F10" s="35">
        <f>F8*F9</f>
        <v>4200</v>
      </c>
    </row>
    <row r="11" spans="2:52" x14ac:dyDescent="0.2">
      <c r="D11" s="11"/>
    </row>
    <row r="12" spans="2:52" s="32" customFormat="1" ht="24" customHeight="1" x14ac:dyDescent="0.25">
      <c r="B12" s="40" t="s">
        <v>13</v>
      </c>
      <c r="C12" s="32">
        <v>0</v>
      </c>
      <c r="D12" s="32">
        <f t="shared" ref="D12:AI12" si="0">C12+1</f>
        <v>1</v>
      </c>
      <c r="E12" s="32">
        <f t="shared" si="0"/>
        <v>2</v>
      </c>
      <c r="F12" s="32">
        <f t="shared" si="0"/>
        <v>3</v>
      </c>
      <c r="G12" s="32">
        <f t="shared" si="0"/>
        <v>4</v>
      </c>
      <c r="H12" s="32">
        <f t="shared" si="0"/>
        <v>5</v>
      </c>
      <c r="I12" s="32">
        <f t="shared" si="0"/>
        <v>6</v>
      </c>
      <c r="J12" s="32">
        <f t="shared" si="0"/>
        <v>7</v>
      </c>
      <c r="K12" s="32">
        <f t="shared" si="0"/>
        <v>8</v>
      </c>
      <c r="L12" s="32">
        <f t="shared" si="0"/>
        <v>9</v>
      </c>
      <c r="M12" s="32">
        <f t="shared" si="0"/>
        <v>10</v>
      </c>
      <c r="N12" s="32">
        <f t="shared" si="0"/>
        <v>11</v>
      </c>
      <c r="O12" s="32">
        <f t="shared" si="0"/>
        <v>12</v>
      </c>
      <c r="P12" s="32">
        <f t="shared" si="0"/>
        <v>13</v>
      </c>
      <c r="Q12" s="32">
        <f t="shared" si="0"/>
        <v>14</v>
      </c>
      <c r="R12" s="32">
        <f t="shared" si="0"/>
        <v>15</v>
      </c>
      <c r="S12" s="32">
        <f t="shared" si="0"/>
        <v>16</v>
      </c>
      <c r="T12" s="32">
        <f t="shared" si="0"/>
        <v>17</v>
      </c>
      <c r="U12" s="32">
        <f t="shared" si="0"/>
        <v>18</v>
      </c>
      <c r="V12" s="32">
        <f t="shared" si="0"/>
        <v>19</v>
      </c>
      <c r="W12" s="32">
        <f t="shared" si="0"/>
        <v>20</v>
      </c>
      <c r="X12" s="32">
        <f t="shared" si="0"/>
        <v>21</v>
      </c>
      <c r="Y12" s="32">
        <f t="shared" si="0"/>
        <v>22</v>
      </c>
      <c r="Z12" s="32">
        <f t="shared" si="0"/>
        <v>23</v>
      </c>
      <c r="AA12" s="32">
        <f t="shared" si="0"/>
        <v>24</v>
      </c>
      <c r="AB12" s="32">
        <f t="shared" si="0"/>
        <v>25</v>
      </c>
      <c r="AC12" s="32">
        <f t="shared" si="0"/>
        <v>26</v>
      </c>
      <c r="AD12" s="32">
        <f t="shared" si="0"/>
        <v>27</v>
      </c>
      <c r="AE12" s="32">
        <f t="shared" si="0"/>
        <v>28</v>
      </c>
      <c r="AF12" s="32">
        <f t="shared" si="0"/>
        <v>29</v>
      </c>
      <c r="AG12" s="32">
        <f t="shared" si="0"/>
        <v>30</v>
      </c>
      <c r="AH12" s="32">
        <f t="shared" si="0"/>
        <v>31</v>
      </c>
      <c r="AI12" s="32">
        <f t="shared" si="0"/>
        <v>32</v>
      </c>
      <c r="AJ12" s="32">
        <f t="shared" ref="AJ12:AZ12" si="1">AI12+1</f>
        <v>33</v>
      </c>
      <c r="AK12" s="32">
        <f t="shared" si="1"/>
        <v>34</v>
      </c>
      <c r="AL12" s="32">
        <f t="shared" si="1"/>
        <v>35</v>
      </c>
      <c r="AM12" s="32">
        <f t="shared" si="1"/>
        <v>36</v>
      </c>
      <c r="AN12" s="32">
        <f t="shared" si="1"/>
        <v>37</v>
      </c>
      <c r="AO12" s="32">
        <f t="shared" si="1"/>
        <v>38</v>
      </c>
      <c r="AP12" s="32">
        <f t="shared" si="1"/>
        <v>39</v>
      </c>
      <c r="AQ12" s="32">
        <f t="shared" si="1"/>
        <v>40</v>
      </c>
      <c r="AR12" s="32">
        <f t="shared" si="1"/>
        <v>41</v>
      </c>
      <c r="AS12" s="32">
        <f t="shared" si="1"/>
        <v>42</v>
      </c>
      <c r="AT12" s="32">
        <f t="shared" si="1"/>
        <v>43</v>
      </c>
      <c r="AU12" s="32">
        <f t="shared" si="1"/>
        <v>44</v>
      </c>
      <c r="AV12" s="32">
        <f t="shared" si="1"/>
        <v>45</v>
      </c>
      <c r="AW12" s="32">
        <f t="shared" si="1"/>
        <v>46</v>
      </c>
      <c r="AX12" s="32">
        <f t="shared" si="1"/>
        <v>47</v>
      </c>
      <c r="AY12" s="32">
        <f t="shared" si="1"/>
        <v>48</v>
      </c>
      <c r="AZ12" s="32">
        <f t="shared" si="1"/>
        <v>49</v>
      </c>
    </row>
    <row r="13" spans="2:52" s="27" customFormat="1" x14ac:dyDescent="0.2">
      <c r="B13" s="31"/>
      <c r="C13" s="30" t="str">
        <f t="shared" ref="C13:AH13" si="2">"Year "&amp;C12</f>
        <v>Year 0</v>
      </c>
      <c r="D13" s="30" t="str">
        <f t="shared" si="2"/>
        <v>Year 1</v>
      </c>
      <c r="E13" s="30" t="str">
        <f t="shared" si="2"/>
        <v>Year 2</v>
      </c>
      <c r="F13" s="30" t="str">
        <f t="shared" si="2"/>
        <v>Year 3</v>
      </c>
      <c r="G13" s="30" t="str">
        <f t="shared" si="2"/>
        <v>Year 4</v>
      </c>
      <c r="H13" s="30" t="str">
        <f t="shared" si="2"/>
        <v>Year 5</v>
      </c>
      <c r="I13" s="30" t="str">
        <f t="shared" si="2"/>
        <v>Year 6</v>
      </c>
      <c r="J13" s="30" t="str">
        <f t="shared" si="2"/>
        <v>Year 7</v>
      </c>
      <c r="K13" s="30" t="str">
        <f t="shared" si="2"/>
        <v>Year 8</v>
      </c>
      <c r="L13" s="30" t="str">
        <f t="shared" si="2"/>
        <v>Year 9</v>
      </c>
      <c r="M13" s="30" t="str">
        <f t="shared" si="2"/>
        <v>Year 10</v>
      </c>
      <c r="N13" s="30" t="str">
        <f t="shared" si="2"/>
        <v>Year 11</v>
      </c>
      <c r="O13" s="30" t="str">
        <f t="shared" si="2"/>
        <v>Year 12</v>
      </c>
      <c r="P13" s="30" t="str">
        <f t="shared" si="2"/>
        <v>Year 13</v>
      </c>
      <c r="Q13" s="30" t="str">
        <f t="shared" si="2"/>
        <v>Year 14</v>
      </c>
      <c r="R13" s="30" t="str">
        <f t="shared" si="2"/>
        <v>Year 15</v>
      </c>
      <c r="S13" s="30" t="str">
        <f t="shared" si="2"/>
        <v>Year 16</v>
      </c>
      <c r="T13" s="30" t="str">
        <f t="shared" si="2"/>
        <v>Year 17</v>
      </c>
      <c r="U13" s="30" t="str">
        <f t="shared" si="2"/>
        <v>Year 18</v>
      </c>
      <c r="V13" s="30" t="str">
        <f t="shared" si="2"/>
        <v>Year 19</v>
      </c>
      <c r="W13" s="30" t="str">
        <f t="shared" si="2"/>
        <v>Year 20</v>
      </c>
      <c r="X13" s="30" t="str">
        <f t="shared" si="2"/>
        <v>Year 21</v>
      </c>
      <c r="Y13" s="30" t="str">
        <f t="shared" si="2"/>
        <v>Year 22</v>
      </c>
      <c r="Z13" s="30" t="str">
        <f t="shared" si="2"/>
        <v>Year 23</v>
      </c>
      <c r="AA13" s="30" t="str">
        <f t="shared" si="2"/>
        <v>Year 24</v>
      </c>
      <c r="AB13" s="30" t="str">
        <f t="shared" si="2"/>
        <v>Year 25</v>
      </c>
      <c r="AC13" s="30" t="str">
        <f t="shared" si="2"/>
        <v>Year 26</v>
      </c>
      <c r="AD13" s="30" t="str">
        <f t="shared" si="2"/>
        <v>Year 27</v>
      </c>
      <c r="AE13" s="30" t="str">
        <f t="shared" si="2"/>
        <v>Year 28</v>
      </c>
      <c r="AF13" s="30" t="str">
        <f t="shared" si="2"/>
        <v>Year 29</v>
      </c>
      <c r="AG13" s="30" t="str">
        <f t="shared" si="2"/>
        <v>Year 30</v>
      </c>
      <c r="AH13" s="30" t="str">
        <f t="shared" si="2"/>
        <v>Year 31</v>
      </c>
      <c r="AI13" s="30" t="str">
        <f t="shared" ref="AI13:BN13" si="3">"Year "&amp;AI12</f>
        <v>Year 32</v>
      </c>
      <c r="AJ13" s="30" t="str">
        <f t="shared" si="3"/>
        <v>Year 33</v>
      </c>
      <c r="AK13" s="30" t="str">
        <f t="shared" si="3"/>
        <v>Year 34</v>
      </c>
      <c r="AL13" s="30" t="str">
        <f t="shared" si="3"/>
        <v>Year 35</v>
      </c>
      <c r="AM13" s="30" t="str">
        <f t="shared" si="3"/>
        <v>Year 36</v>
      </c>
      <c r="AN13" s="30" t="str">
        <f t="shared" si="3"/>
        <v>Year 37</v>
      </c>
      <c r="AO13" s="30" t="str">
        <f t="shared" si="3"/>
        <v>Year 38</v>
      </c>
      <c r="AP13" s="30" t="str">
        <f t="shared" si="3"/>
        <v>Year 39</v>
      </c>
      <c r="AQ13" s="30" t="str">
        <f t="shared" si="3"/>
        <v>Year 40</v>
      </c>
      <c r="AR13" s="30" t="str">
        <f t="shared" si="3"/>
        <v>Year 41</v>
      </c>
      <c r="AS13" s="30" t="str">
        <f t="shared" si="3"/>
        <v>Year 42</v>
      </c>
      <c r="AT13" s="30" t="str">
        <f t="shared" si="3"/>
        <v>Year 43</v>
      </c>
      <c r="AU13" s="30" t="str">
        <f t="shared" si="3"/>
        <v>Year 44</v>
      </c>
      <c r="AV13" s="30" t="str">
        <f t="shared" si="3"/>
        <v>Year 45</v>
      </c>
      <c r="AW13" s="30" t="str">
        <f t="shared" si="3"/>
        <v>Year 46</v>
      </c>
      <c r="AX13" s="30" t="str">
        <f t="shared" si="3"/>
        <v>Year 47</v>
      </c>
      <c r="AY13" s="30" t="str">
        <f t="shared" si="3"/>
        <v>Year 48</v>
      </c>
      <c r="AZ13" s="30" t="str">
        <f t="shared" si="3"/>
        <v>Year 49</v>
      </c>
    </row>
    <row r="14" spans="2:52" x14ac:dyDescent="0.2">
      <c r="B14" s="26" t="s">
        <v>14</v>
      </c>
      <c r="D14" s="28">
        <f>C4</f>
        <v>2026</v>
      </c>
      <c r="E14" s="28">
        <f t="shared" ref="E14:AZ14" si="4">D14+1</f>
        <v>2027</v>
      </c>
      <c r="F14" s="28">
        <f t="shared" si="4"/>
        <v>2028</v>
      </c>
      <c r="G14" s="28">
        <f t="shared" si="4"/>
        <v>2029</v>
      </c>
      <c r="H14" s="28">
        <f t="shared" si="4"/>
        <v>2030</v>
      </c>
      <c r="I14" s="28">
        <f t="shared" si="4"/>
        <v>2031</v>
      </c>
      <c r="J14" s="28">
        <f t="shared" si="4"/>
        <v>2032</v>
      </c>
      <c r="K14" s="28">
        <f t="shared" si="4"/>
        <v>2033</v>
      </c>
      <c r="L14" s="28">
        <f t="shared" si="4"/>
        <v>2034</v>
      </c>
      <c r="M14" s="28">
        <f t="shared" si="4"/>
        <v>2035</v>
      </c>
      <c r="N14" s="28">
        <f t="shared" si="4"/>
        <v>2036</v>
      </c>
      <c r="O14" s="28">
        <f t="shared" si="4"/>
        <v>2037</v>
      </c>
      <c r="P14" s="28">
        <f t="shared" si="4"/>
        <v>2038</v>
      </c>
      <c r="Q14" s="28">
        <f t="shared" si="4"/>
        <v>2039</v>
      </c>
      <c r="R14" s="28">
        <f t="shared" si="4"/>
        <v>2040</v>
      </c>
      <c r="S14" s="28">
        <f t="shared" si="4"/>
        <v>2041</v>
      </c>
      <c r="T14" s="28">
        <f t="shared" si="4"/>
        <v>2042</v>
      </c>
      <c r="U14" s="28">
        <f t="shared" si="4"/>
        <v>2043</v>
      </c>
      <c r="V14" s="28">
        <f t="shared" si="4"/>
        <v>2044</v>
      </c>
      <c r="W14" s="28">
        <f t="shared" si="4"/>
        <v>2045</v>
      </c>
      <c r="X14" s="28">
        <f t="shared" si="4"/>
        <v>2046</v>
      </c>
      <c r="Y14" s="28">
        <f t="shared" si="4"/>
        <v>2047</v>
      </c>
      <c r="Z14" s="28">
        <f t="shared" si="4"/>
        <v>2048</v>
      </c>
      <c r="AA14" s="28">
        <f t="shared" si="4"/>
        <v>2049</v>
      </c>
      <c r="AB14" s="28">
        <f t="shared" si="4"/>
        <v>2050</v>
      </c>
      <c r="AC14" s="28">
        <f t="shared" si="4"/>
        <v>2051</v>
      </c>
      <c r="AD14" s="28">
        <f t="shared" si="4"/>
        <v>2052</v>
      </c>
      <c r="AE14" s="28">
        <f t="shared" si="4"/>
        <v>2053</v>
      </c>
      <c r="AF14" s="28">
        <f t="shared" si="4"/>
        <v>2054</v>
      </c>
      <c r="AG14" s="28">
        <f t="shared" si="4"/>
        <v>2055</v>
      </c>
      <c r="AH14" s="28">
        <f t="shared" si="4"/>
        <v>2056</v>
      </c>
      <c r="AI14" s="28">
        <f t="shared" si="4"/>
        <v>2057</v>
      </c>
      <c r="AJ14" s="28">
        <f t="shared" si="4"/>
        <v>2058</v>
      </c>
      <c r="AK14" s="28">
        <f t="shared" si="4"/>
        <v>2059</v>
      </c>
      <c r="AL14" s="28">
        <f t="shared" si="4"/>
        <v>2060</v>
      </c>
      <c r="AM14" s="28">
        <f t="shared" si="4"/>
        <v>2061</v>
      </c>
      <c r="AN14" s="28">
        <f t="shared" si="4"/>
        <v>2062</v>
      </c>
      <c r="AO14" s="28">
        <f t="shared" si="4"/>
        <v>2063</v>
      </c>
      <c r="AP14" s="28">
        <f t="shared" si="4"/>
        <v>2064</v>
      </c>
      <c r="AQ14" s="28">
        <f t="shared" si="4"/>
        <v>2065</v>
      </c>
      <c r="AR14" s="28">
        <f t="shared" si="4"/>
        <v>2066</v>
      </c>
      <c r="AS14" s="28">
        <f t="shared" si="4"/>
        <v>2067</v>
      </c>
      <c r="AT14" s="28">
        <f t="shared" si="4"/>
        <v>2068</v>
      </c>
      <c r="AU14" s="28">
        <f t="shared" si="4"/>
        <v>2069</v>
      </c>
      <c r="AV14" s="28">
        <f t="shared" si="4"/>
        <v>2070</v>
      </c>
      <c r="AW14" s="28">
        <f t="shared" si="4"/>
        <v>2071</v>
      </c>
      <c r="AX14" s="28">
        <f t="shared" si="4"/>
        <v>2072</v>
      </c>
      <c r="AY14" s="28">
        <f t="shared" si="4"/>
        <v>2073</v>
      </c>
      <c r="AZ14" s="28">
        <f t="shared" si="4"/>
        <v>2074</v>
      </c>
    </row>
    <row r="15" spans="2:52" x14ac:dyDescent="0.2">
      <c r="B15" s="1" t="s">
        <v>15</v>
      </c>
      <c r="D15" s="24">
        <v>6.02</v>
      </c>
      <c r="E15" s="11">
        <f t="shared" ref="E15:AZ15" si="5">D15*(1+E16)</f>
        <v>6.2607999999999997</v>
      </c>
      <c r="F15" s="11">
        <f t="shared" si="5"/>
        <v>6.5112319999999997</v>
      </c>
      <c r="G15" s="11">
        <f t="shared" si="5"/>
        <v>6.7716812800000001</v>
      </c>
      <c r="H15" s="11">
        <f t="shared" si="5"/>
        <v>7.0425485312000005</v>
      </c>
      <c r="I15" s="11">
        <f t="shared" si="5"/>
        <v>7.3242504724480009</v>
      </c>
      <c r="J15" s="11">
        <f t="shared" si="5"/>
        <v>7.6172204913459209</v>
      </c>
      <c r="K15" s="11">
        <f t="shared" si="5"/>
        <v>7.9219093109997578</v>
      </c>
      <c r="L15" s="11">
        <f t="shared" si="5"/>
        <v>8.2387856834397493</v>
      </c>
      <c r="M15" s="11">
        <f t="shared" si="5"/>
        <v>8.5683371107773389</v>
      </c>
      <c r="N15" s="11">
        <f t="shared" si="5"/>
        <v>8.9110705952084324</v>
      </c>
      <c r="O15" s="11">
        <f t="shared" si="5"/>
        <v>9.2675134190167707</v>
      </c>
      <c r="P15" s="11">
        <f t="shared" si="5"/>
        <v>9.6382139557774416</v>
      </c>
      <c r="Q15" s="11">
        <f t="shared" si="5"/>
        <v>10.023742514008539</v>
      </c>
      <c r="R15" s="11">
        <f t="shared" si="5"/>
        <v>10.42469221456888</v>
      </c>
      <c r="S15" s="11">
        <f t="shared" si="5"/>
        <v>10.841679903151636</v>
      </c>
      <c r="T15" s="11">
        <f t="shared" si="5"/>
        <v>11.275347099277703</v>
      </c>
      <c r="U15" s="11">
        <f t="shared" si="5"/>
        <v>11.726360983248812</v>
      </c>
      <c r="V15" s="11">
        <f t="shared" si="5"/>
        <v>12.195415422578765</v>
      </c>
      <c r="W15" s="11">
        <f t="shared" si="5"/>
        <v>12.683232039481917</v>
      </c>
      <c r="X15" s="11">
        <f t="shared" si="5"/>
        <v>13.190561321061194</v>
      </c>
      <c r="Y15" s="11">
        <f t="shared" si="5"/>
        <v>13.718183773903643</v>
      </c>
      <c r="Z15" s="11">
        <f t="shared" si="5"/>
        <v>14.266911124859789</v>
      </c>
      <c r="AA15" s="11">
        <f t="shared" si="5"/>
        <v>14.837587569854181</v>
      </c>
      <c r="AB15" s="11">
        <f t="shared" si="5"/>
        <v>15.431091072648348</v>
      </c>
      <c r="AC15" s="11">
        <f t="shared" si="5"/>
        <v>16.048334715554283</v>
      </c>
      <c r="AD15" s="11">
        <f t="shared" si="5"/>
        <v>16.690268104176454</v>
      </c>
      <c r="AE15" s="11">
        <f t="shared" si="5"/>
        <v>17.357878828343512</v>
      </c>
      <c r="AF15" s="11">
        <f t="shared" si="5"/>
        <v>18.052193981477252</v>
      </c>
      <c r="AG15" s="11">
        <f t="shared" si="5"/>
        <v>18.774281740736342</v>
      </c>
      <c r="AH15" s="11">
        <f t="shared" si="5"/>
        <v>19.525253010365795</v>
      </c>
      <c r="AI15" s="11">
        <f t="shared" si="5"/>
        <v>20.306263130780426</v>
      </c>
      <c r="AJ15" s="11">
        <f t="shared" si="5"/>
        <v>21.118513656011643</v>
      </c>
      <c r="AK15" s="11">
        <f t="shared" si="5"/>
        <v>21.963254202252109</v>
      </c>
      <c r="AL15" s="11">
        <f t="shared" si="5"/>
        <v>22.841784370342193</v>
      </c>
      <c r="AM15" s="11">
        <f t="shared" si="5"/>
        <v>23.755455745155881</v>
      </c>
      <c r="AN15" s="11">
        <f t="shared" si="5"/>
        <v>24.705673974962117</v>
      </c>
      <c r="AO15" s="11">
        <f t="shared" si="5"/>
        <v>25.693900933960602</v>
      </c>
      <c r="AP15" s="11">
        <f t="shared" si="5"/>
        <v>26.721656971319028</v>
      </c>
      <c r="AQ15" s="11">
        <f t="shared" si="5"/>
        <v>27.790523250171791</v>
      </c>
      <c r="AR15" s="11">
        <f t="shared" si="5"/>
        <v>28.902144180178663</v>
      </c>
      <c r="AS15" s="11">
        <f t="shared" si="5"/>
        <v>30.058229947385811</v>
      </c>
      <c r="AT15" s="11">
        <f t="shared" si="5"/>
        <v>31.260559145281245</v>
      </c>
      <c r="AU15" s="11">
        <f t="shared" si="5"/>
        <v>32.510981511092496</v>
      </c>
      <c r="AV15" s="11">
        <f t="shared" si="5"/>
        <v>33.811420771536199</v>
      </c>
      <c r="AW15" s="11">
        <f t="shared" si="5"/>
        <v>35.163877602397648</v>
      </c>
      <c r="AX15" s="11">
        <f t="shared" si="5"/>
        <v>36.570432706493555</v>
      </c>
      <c r="AY15" s="11">
        <f t="shared" si="5"/>
        <v>38.0332500147533</v>
      </c>
      <c r="AZ15" s="11">
        <f t="shared" si="5"/>
        <v>39.554580015343433</v>
      </c>
    </row>
    <row r="16" spans="2:52" x14ac:dyDescent="0.2">
      <c r="B16" s="23" t="s">
        <v>16</v>
      </c>
      <c r="C16" s="22"/>
      <c r="D16" s="12">
        <v>0.04</v>
      </c>
      <c r="E16" s="21">
        <f t="shared" ref="E16:AZ16" si="6">D16</f>
        <v>0.04</v>
      </c>
      <c r="F16" s="21">
        <f t="shared" si="6"/>
        <v>0.04</v>
      </c>
      <c r="G16" s="21">
        <f t="shared" si="6"/>
        <v>0.04</v>
      </c>
      <c r="H16" s="21">
        <f t="shared" si="6"/>
        <v>0.04</v>
      </c>
      <c r="I16" s="21">
        <f t="shared" si="6"/>
        <v>0.04</v>
      </c>
      <c r="J16" s="21">
        <f t="shared" si="6"/>
        <v>0.04</v>
      </c>
      <c r="K16" s="21">
        <f t="shared" si="6"/>
        <v>0.04</v>
      </c>
      <c r="L16" s="21">
        <f t="shared" si="6"/>
        <v>0.04</v>
      </c>
      <c r="M16" s="21">
        <f t="shared" si="6"/>
        <v>0.04</v>
      </c>
      <c r="N16" s="21">
        <f t="shared" si="6"/>
        <v>0.04</v>
      </c>
      <c r="O16" s="21">
        <f t="shared" si="6"/>
        <v>0.04</v>
      </c>
      <c r="P16" s="21">
        <f t="shared" si="6"/>
        <v>0.04</v>
      </c>
      <c r="Q16" s="21">
        <f t="shared" si="6"/>
        <v>0.04</v>
      </c>
      <c r="R16" s="21">
        <f t="shared" si="6"/>
        <v>0.04</v>
      </c>
      <c r="S16" s="21">
        <f t="shared" si="6"/>
        <v>0.04</v>
      </c>
      <c r="T16" s="21">
        <f t="shared" si="6"/>
        <v>0.04</v>
      </c>
      <c r="U16" s="21">
        <f t="shared" si="6"/>
        <v>0.04</v>
      </c>
      <c r="V16" s="21">
        <f t="shared" si="6"/>
        <v>0.04</v>
      </c>
      <c r="W16" s="21">
        <f t="shared" si="6"/>
        <v>0.04</v>
      </c>
      <c r="X16" s="21">
        <f t="shared" si="6"/>
        <v>0.04</v>
      </c>
      <c r="Y16" s="21">
        <f t="shared" si="6"/>
        <v>0.04</v>
      </c>
      <c r="Z16" s="21">
        <f t="shared" si="6"/>
        <v>0.04</v>
      </c>
      <c r="AA16" s="21">
        <f t="shared" si="6"/>
        <v>0.04</v>
      </c>
      <c r="AB16" s="21">
        <f t="shared" si="6"/>
        <v>0.04</v>
      </c>
      <c r="AC16" s="21">
        <f t="shared" si="6"/>
        <v>0.04</v>
      </c>
      <c r="AD16" s="21">
        <f t="shared" si="6"/>
        <v>0.04</v>
      </c>
      <c r="AE16" s="21">
        <f t="shared" si="6"/>
        <v>0.04</v>
      </c>
      <c r="AF16" s="21">
        <f t="shared" si="6"/>
        <v>0.04</v>
      </c>
      <c r="AG16" s="21">
        <f t="shared" si="6"/>
        <v>0.04</v>
      </c>
      <c r="AH16" s="21">
        <f t="shared" si="6"/>
        <v>0.04</v>
      </c>
      <c r="AI16" s="21">
        <f t="shared" si="6"/>
        <v>0.04</v>
      </c>
      <c r="AJ16" s="21">
        <f t="shared" si="6"/>
        <v>0.04</v>
      </c>
      <c r="AK16" s="21">
        <f t="shared" si="6"/>
        <v>0.04</v>
      </c>
      <c r="AL16" s="21">
        <f t="shared" si="6"/>
        <v>0.04</v>
      </c>
      <c r="AM16" s="21">
        <f t="shared" si="6"/>
        <v>0.04</v>
      </c>
      <c r="AN16" s="21">
        <f t="shared" si="6"/>
        <v>0.04</v>
      </c>
      <c r="AO16" s="21">
        <f t="shared" si="6"/>
        <v>0.04</v>
      </c>
      <c r="AP16" s="21">
        <f t="shared" si="6"/>
        <v>0.04</v>
      </c>
      <c r="AQ16" s="21">
        <f t="shared" si="6"/>
        <v>0.04</v>
      </c>
      <c r="AR16" s="21">
        <f t="shared" si="6"/>
        <v>0.04</v>
      </c>
      <c r="AS16" s="21">
        <f t="shared" si="6"/>
        <v>0.04</v>
      </c>
      <c r="AT16" s="21">
        <f t="shared" si="6"/>
        <v>0.04</v>
      </c>
      <c r="AU16" s="21">
        <f t="shared" si="6"/>
        <v>0.04</v>
      </c>
      <c r="AV16" s="21">
        <f t="shared" si="6"/>
        <v>0.04</v>
      </c>
      <c r="AW16" s="21">
        <f t="shared" si="6"/>
        <v>0.04</v>
      </c>
      <c r="AX16" s="21">
        <f t="shared" si="6"/>
        <v>0.04</v>
      </c>
      <c r="AY16" s="21">
        <f t="shared" si="6"/>
        <v>0.04</v>
      </c>
      <c r="AZ16" s="21">
        <f t="shared" si="6"/>
        <v>0.04</v>
      </c>
    </row>
    <row r="17" spans="2:52" ht="20" customHeight="1" x14ac:dyDescent="0.2">
      <c r="B17" s="16" t="s">
        <v>17</v>
      </c>
      <c r="C17" s="15">
        <f>C9</f>
        <v>36000</v>
      </c>
      <c r="D17" s="15">
        <f t="shared" ref="D17:AI17" si="7">D15*$C$5</f>
        <v>902.99999999999989</v>
      </c>
      <c r="E17" s="15">
        <f t="shared" si="7"/>
        <v>939.12</v>
      </c>
      <c r="F17" s="15">
        <f t="shared" si="7"/>
        <v>976.6848</v>
      </c>
      <c r="G17" s="15">
        <f t="shared" si="7"/>
        <v>1015.752192</v>
      </c>
      <c r="H17" s="15">
        <f t="shared" si="7"/>
        <v>1056.38227968</v>
      </c>
      <c r="I17" s="15">
        <f t="shared" si="7"/>
        <v>1098.6375708672001</v>
      </c>
      <c r="J17" s="15">
        <f t="shared" si="7"/>
        <v>1142.5830737018882</v>
      </c>
      <c r="K17" s="15">
        <f t="shared" si="7"/>
        <v>1188.2863966499638</v>
      </c>
      <c r="L17" s="15">
        <f t="shared" si="7"/>
        <v>1235.8178525159624</v>
      </c>
      <c r="M17" s="15">
        <f t="shared" si="7"/>
        <v>1285.2505666166007</v>
      </c>
      <c r="N17" s="15">
        <f t="shared" si="7"/>
        <v>1336.6605892812649</v>
      </c>
      <c r="O17" s="15">
        <f t="shared" si="7"/>
        <v>1390.1270128525157</v>
      </c>
      <c r="P17" s="15">
        <f t="shared" si="7"/>
        <v>1445.7320933666163</v>
      </c>
      <c r="Q17" s="15">
        <f t="shared" si="7"/>
        <v>1503.5613771012809</v>
      </c>
      <c r="R17" s="15">
        <f t="shared" si="7"/>
        <v>1563.703832185332</v>
      </c>
      <c r="S17" s="15">
        <f t="shared" si="7"/>
        <v>1626.2519854727454</v>
      </c>
      <c r="T17" s="15">
        <f t="shared" si="7"/>
        <v>1691.3020648916554</v>
      </c>
      <c r="U17" s="15">
        <f t="shared" si="7"/>
        <v>1758.9541474873217</v>
      </c>
      <c r="V17" s="15">
        <f t="shared" si="7"/>
        <v>1829.3123133868148</v>
      </c>
      <c r="W17" s="15">
        <f t="shared" si="7"/>
        <v>1902.4848059222875</v>
      </c>
      <c r="X17" s="15">
        <f t="shared" si="7"/>
        <v>1978.5841981591791</v>
      </c>
      <c r="Y17" s="15">
        <f t="shared" si="7"/>
        <v>2057.7275660855466</v>
      </c>
      <c r="Z17" s="15">
        <f t="shared" si="7"/>
        <v>2140.0366687289684</v>
      </c>
      <c r="AA17" s="15">
        <f t="shared" si="7"/>
        <v>2225.638135478127</v>
      </c>
      <c r="AB17" s="15">
        <f t="shared" si="7"/>
        <v>2314.6636608972522</v>
      </c>
      <c r="AC17" s="15">
        <f t="shared" si="7"/>
        <v>2407.2502073331425</v>
      </c>
      <c r="AD17" s="15">
        <f t="shared" si="7"/>
        <v>2503.5402156264681</v>
      </c>
      <c r="AE17" s="15">
        <f t="shared" si="7"/>
        <v>2603.6818242515269</v>
      </c>
      <c r="AF17" s="15">
        <f t="shared" si="7"/>
        <v>2707.8290972215877</v>
      </c>
      <c r="AG17" s="15">
        <f t="shared" si="7"/>
        <v>2816.1422611104513</v>
      </c>
      <c r="AH17" s="15">
        <f t="shared" si="7"/>
        <v>2928.7879515548693</v>
      </c>
      <c r="AI17" s="15">
        <f t="shared" si="7"/>
        <v>3045.9394696170639</v>
      </c>
      <c r="AJ17" s="15">
        <f t="shared" ref="AJ17:AZ17" si="8">AJ15*$C$5</f>
        <v>3167.7770484017465</v>
      </c>
      <c r="AK17" s="15">
        <f t="shared" si="8"/>
        <v>3294.4881303378165</v>
      </c>
      <c r="AL17" s="15">
        <f t="shared" si="8"/>
        <v>3426.267655551329</v>
      </c>
      <c r="AM17" s="15">
        <f t="shared" si="8"/>
        <v>3563.3183617733821</v>
      </c>
      <c r="AN17" s="15">
        <f t="shared" si="8"/>
        <v>3705.8510962443174</v>
      </c>
      <c r="AO17" s="15">
        <f t="shared" si="8"/>
        <v>3854.0851400940905</v>
      </c>
      <c r="AP17" s="15">
        <f t="shared" si="8"/>
        <v>4008.2485456978543</v>
      </c>
      <c r="AQ17" s="15">
        <f t="shared" si="8"/>
        <v>4168.5784875257687</v>
      </c>
      <c r="AR17" s="15">
        <f t="shared" si="8"/>
        <v>4335.3216270267994</v>
      </c>
      <c r="AS17" s="15">
        <f t="shared" si="8"/>
        <v>4508.734492107872</v>
      </c>
      <c r="AT17" s="15">
        <f t="shared" si="8"/>
        <v>4689.083871792187</v>
      </c>
      <c r="AU17" s="15">
        <f t="shared" si="8"/>
        <v>4876.6472266638739</v>
      </c>
      <c r="AV17" s="15">
        <f t="shared" si="8"/>
        <v>5071.7131157304302</v>
      </c>
      <c r="AW17" s="15">
        <f t="shared" si="8"/>
        <v>5274.5816403596473</v>
      </c>
      <c r="AX17" s="15">
        <f t="shared" si="8"/>
        <v>5485.5649059740335</v>
      </c>
      <c r="AY17" s="15">
        <f t="shared" si="8"/>
        <v>5704.9875022129945</v>
      </c>
      <c r="AZ17" s="15">
        <f t="shared" si="8"/>
        <v>5933.1870023015153</v>
      </c>
    </row>
    <row r="19" spans="2:52" x14ac:dyDescent="0.2">
      <c r="B19" s="1" t="s">
        <v>18</v>
      </c>
      <c r="C19" s="2">
        <f t="shared" ref="C19:AH19" si="9">C17/(1+$C$20)^C12</f>
        <v>36000</v>
      </c>
      <c r="D19" s="2">
        <f t="shared" si="9"/>
        <v>828.44036697247691</v>
      </c>
      <c r="E19" s="2">
        <f t="shared" si="9"/>
        <v>790.43851527649178</v>
      </c>
      <c r="F19" s="2">
        <f t="shared" si="9"/>
        <v>754.17986778674447</v>
      </c>
      <c r="G19" s="2">
        <f t="shared" si="9"/>
        <v>719.58446100753599</v>
      </c>
      <c r="H19" s="2">
        <f t="shared" si="9"/>
        <v>686.57599949342875</v>
      </c>
      <c r="I19" s="2">
        <f t="shared" si="9"/>
        <v>655.08168759006048</v>
      </c>
      <c r="J19" s="2">
        <f t="shared" si="9"/>
        <v>625.03206889326873</v>
      </c>
      <c r="K19" s="2">
        <f t="shared" si="9"/>
        <v>596.36087307247658</v>
      </c>
      <c r="L19" s="2">
        <f t="shared" si="9"/>
        <v>569.00486972052806</v>
      </c>
      <c r="M19" s="2">
        <f t="shared" si="9"/>
        <v>542.90372890765968</v>
      </c>
      <c r="N19" s="2">
        <f t="shared" si="9"/>
        <v>517.99988813207904</v>
      </c>
      <c r="O19" s="2">
        <f t="shared" si="9"/>
        <v>494.2384253737269</v>
      </c>
      <c r="P19" s="2">
        <f t="shared" si="9"/>
        <v>471.56693797126223</v>
      </c>
      <c r="Q19" s="2">
        <f t="shared" si="9"/>
        <v>449.93542705514926</v>
      </c>
      <c r="R19" s="2">
        <f t="shared" si="9"/>
        <v>429.29618728197727</v>
      </c>
      <c r="S19" s="2">
        <f t="shared" si="9"/>
        <v>409.60370162684069</v>
      </c>
      <c r="T19" s="2">
        <f t="shared" si="9"/>
        <v>390.81454100175631</v>
      </c>
      <c r="U19" s="2">
        <f t="shared" si="9"/>
        <v>372.88726847873994</v>
      </c>
      <c r="V19" s="2">
        <f t="shared" si="9"/>
        <v>355.78234790632069</v>
      </c>
      <c r="W19" s="2">
        <f t="shared" si="9"/>
        <v>339.46205671795735</v>
      </c>
      <c r="X19" s="2">
        <f t="shared" si="9"/>
        <v>323.89040274006936</v>
      </c>
      <c r="Y19" s="2">
        <f t="shared" si="9"/>
        <v>309.03304481621302</v>
      </c>
      <c r="Z19" s="2">
        <f t="shared" si="9"/>
        <v>294.85721707235007</v>
      </c>
      <c r="AA19" s="2">
        <f t="shared" si="9"/>
        <v>281.33165665618714</v>
      </c>
      <c r="AB19" s="2">
        <f t="shared" si="9"/>
        <v>268.42653479122441</v>
      </c>
      <c r="AC19" s="2">
        <f t="shared" si="9"/>
        <v>256.11339099346185</v>
      </c>
      <c r="AD19" s="2">
        <f t="shared" si="9"/>
        <v>244.36507030568836</v>
      </c>
      <c r="AE19" s="2">
        <f t="shared" si="9"/>
        <v>233.15566341093202</v>
      </c>
      <c r="AF19" s="2">
        <f t="shared" si="9"/>
        <v>222.46044949299932</v>
      </c>
      <c r="AG19" s="2">
        <f t="shared" si="9"/>
        <v>212.25584171809106</v>
      </c>
      <c r="AH19" s="2">
        <f t="shared" si="9"/>
        <v>202.51933521726119</v>
      </c>
      <c r="AI19" s="2">
        <f t="shared" ref="AI19:AZ19" si="10">AI17/(1+$C$20)^AI12</f>
        <v>193.22945745500149</v>
      </c>
      <c r="AJ19" s="2">
        <f t="shared" si="10"/>
        <v>184.36572087449682</v>
      </c>
      <c r="AK19" s="2">
        <f t="shared" si="10"/>
        <v>175.90857771511622</v>
      </c>
      <c r="AL19" s="2">
        <f t="shared" si="10"/>
        <v>167.83937690249621</v>
      </c>
      <c r="AM19" s="2">
        <f t="shared" si="10"/>
        <v>160.14032291614316</v>
      </c>
      <c r="AN19" s="2">
        <f t="shared" si="10"/>
        <v>152.79443654384301</v>
      </c>
      <c r="AO19" s="2">
        <f t="shared" si="10"/>
        <v>145.78551743632727</v>
      </c>
      <c r="AP19" s="2">
        <f t="shared" si="10"/>
        <v>139.09810837961504</v>
      </c>
      <c r="AQ19" s="2">
        <f t="shared" si="10"/>
        <v>132.7174612062382</v>
      </c>
      <c r="AR19" s="2">
        <f t="shared" si="10"/>
        <v>126.62950427017221</v>
      </c>
      <c r="AS19" s="2">
        <f t="shared" si="10"/>
        <v>120.82081141374231</v>
      </c>
      <c r="AT19" s="2">
        <f t="shared" si="10"/>
        <v>115.27857235806604</v>
      </c>
      <c r="AU19" s="2">
        <f t="shared" si="10"/>
        <v>109.99056445173272</v>
      </c>
      <c r="AV19" s="2">
        <f t="shared" si="10"/>
        <v>104.94512571541472</v>
      </c>
      <c r="AW19" s="2">
        <f t="shared" si="10"/>
        <v>100.13112912296451</v>
      </c>
      <c r="AX19" s="2">
        <f t="shared" si="10"/>
        <v>95.537958062278065</v>
      </c>
      <c r="AY19" s="2">
        <f t="shared" si="10"/>
        <v>91.155482921806581</v>
      </c>
      <c r="AZ19" s="2">
        <f t="shared" si="10"/>
        <v>86.974038751081522</v>
      </c>
    </row>
    <row r="20" spans="2:52" x14ac:dyDescent="0.2">
      <c r="B20" s="13" t="s">
        <v>19</v>
      </c>
      <c r="C20" s="12">
        <v>0.09</v>
      </c>
      <c r="D20" s="2"/>
    </row>
    <row r="22" spans="2:52" x14ac:dyDescent="0.2">
      <c r="B22" s="39" t="s">
        <v>20</v>
      </c>
      <c r="C22" s="38">
        <f>$C$17+NPV($C$20,D17:AZ17)</f>
        <v>52250.939993977488</v>
      </c>
    </row>
    <row r="24" spans="2:52" ht="24" customHeight="1" x14ac:dyDescent="0.25">
      <c r="B24" s="40" t="s">
        <v>21</v>
      </c>
      <c r="C24" s="32">
        <v>0</v>
      </c>
      <c r="D24" s="32">
        <f t="shared" ref="D24:AI24" si="11">C24+1</f>
        <v>1</v>
      </c>
      <c r="E24" s="32">
        <f t="shared" si="11"/>
        <v>2</v>
      </c>
      <c r="F24" s="32">
        <f t="shared" si="11"/>
        <v>3</v>
      </c>
      <c r="G24" s="32">
        <f t="shared" si="11"/>
        <v>4</v>
      </c>
      <c r="H24" s="32">
        <f t="shared" si="11"/>
        <v>5</v>
      </c>
      <c r="I24" s="32">
        <f t="shared" si="11"/>
        <v>6</v>
      </c>
      <c r="J24" s="32">
        <f t="shared" si="11"/>
        <v>7</v>
      </c>
      <c r="K24" s="32">
        <f t="shared" si="11"/>
        <v>8</v>
      </c>
      <c r="L24" s="32">
        <f t="shared" si="11"/>
        <v>9</v>
      </c>
      <c r="M24" s="32">
        <f t="shared" si="11"/>
        <v>10</v>
      </c>
      <c r="N24" s="32">
        <f t="shared" si="11"/>
        <v>11</v>
      </c>
      <c r="O24" s="32">
        <f t="shared" si="11"/>
        <v>12</v>
      </c>
      <c r="P24" s="32">
        <f t="shared" si="11"/>
        <v>13</v>
      </c>
      <c r="Q24" s="32">
        <f t="shared" si="11"/>
        <v>14</v>
      </c>
      <c r="R24" s="32">
        <f t="shared" si="11"/>
        <v>15</v>
      </c>
      <c r="S24" s="32">
        <f t="shared" si="11"/>
        <v>16</v>
      </c>
      <c r="T24" s="32">
        <f t="shared" si="11"/>
        <v>17</v>
      </c>
      <c r="U24" s="32">
        <f t="shared" si="11"/>
        <v>18</v>
      </c>
      <c r="V24" s="32">
        <f t="shared" si="11"/>
        <v>19</v>
      </c>
      <c r="W24" s="32">
        <f t="shared" si="11"/>
        <v>20</v>
      </c>
      <c r="X24" s="32">
        <f t="shared" si="11"/>
        <v>21</v>
      </c>
      <c r="Y24" s="32">
        <f t="shared" si="11"/>
        <v>22</v>
      </c>
      <c r="Z24" s="32">
        <f t="shared" si="11"/>
        <v>23</v>
      </c>
      <c r="AA24" s="32">
        <f t="shared" si="11"/>
        <v>24</v>
      </c>
      <c r="AB24" s="32">
        <f t="shared" si="11"/>
        <v>25</v>
      </c>
      <c r="AC24" s="32">
        <f t="shared" si="11"/>
        <v>26</v>
      </c>
      <c r="AD24" s="32">
        <f t="shared" si="11"/>
        <v>27</v>
      </c>
      <c r="AE24" s="32">
        <f t="shared" si="11"/>
        <v>28</v>
      </c>
      <c r="AF24" s="32">
        <f t="shared" si="11"/>
        <v>29</v>
      </c>
      <c r="AG24" s="32">
        <f t="shared" si="11"/>
        <v>30</v>
      </c>
      <c r="AH24" s="32">
        <f t="shared" si="11"/>
        <v>31</v>
      </c>
      <c r="AI24" s="32">
        <f t="shared" si="11"/>
        <v>32</v>
      </c>
      <c r="AJ24" s="32">
        <f t="shared" ref="AJ24:AZ24" si="12">AI24+1</f>
        <v>33</v>
      </c>
      <c r="AK24" s="32">
        <f t="shared" si="12"/>
        <v>34</v>
      </c>
      <c r="AL24" s="32">
        <f t="shared" si="12"/>
        <v>35</v>
      </c>
      <c r="AM24" s="32">
        <f t="shared" si="12"/>
        <v>36</v>
      </c>
      <c r="AN24" s="32">
        <f t="shared" si="12"/>
        <v>37</v>
      </c>
      <c r="AO24" s="32">
        <f t="shared" si="12"/>
        <v>38</v>
      </c>
      <c r="AP24" s="32">
        <f t="shared" si="12"/>
        <v>39</v>
      </c>
      <c r="AQ24" s="32">
        <f t="shared" si="12"/>
        <v>40</v>
      </c>
      <c r="AR24" s="32">
        <f t="shared" si="12"/>
        <v>41</v>
      </c>
      <c r="AS24" s="32">
        <f t="shared" si="12"/>
        <v>42</v>
      </c>
      <c r="AT24" s="32">
        <f t="shared" si="12"/>
        <v>43</v>
      </c>
      <c r="AU24" s="32">
        <f t="shared" si="12"/>
        <v>44</v>
      </c>
      <c r="AV24" s="32">
        <f t="shared" si="12"/>
        <v>45</v>
      </c>
      <c r="AW24" s="32">
        <f t="shared" si="12"/>
        <v>46</v>
      </c>
      <c r="AX24" s="32">
        <f t="shared" si="12"/>
        <v>47</v>
      </c>
      <c r="AY24" s="32">
        <f t="shared" si="12"/>
        <v>48</v>
      </c>
      <c r="AZ24" s="32">
        <f t="shared" si="12"/>
        <v>49</v>
      </c>
    </row>
    <row r="25" spans="2:52" s="27" customFormat="1" x14ac:dyDescent="0.2">
      <c r="B25" s="31"/>
      <c r="C25" s="30" t="str">
        <f t="shared" ref="C25:AH25" si="13">"Year "&amp;C24</f>
        <v>Year 0</v>
      </c>
      <c r="D25" s="30" t="str">
        <f t="shared" si="13"/>
        <v>Year 1</v>
      </c>
      <c r="E25" s="30" t="str">
        <f t="shared" si="13"/>
        <v>Year 2</v>
      </c>
      <c r="F25" s="30" t="str">
        <f t="shared" si="13"/>
        <v>Year 3</v>
      </c>
      <c r="G25" s="30" t="str">
        <f t="shared" si="13"/>
        <v>Year 4</v>
      </c>
      <c r="H25" s="30" t="str">
        <f t="shared" si="13"/>
        <v>Year 5</v>
      </c>
      <c r="I25" s="30" t="str">
        <f t="shared" si="13"/>
        <v>Year 6</v>
      </c>
      <c r="J25" s="30" t="str">
        <f t="shared" si="13"/>
        <v>Year 7</v>
      </c>
      <c r="K25" s="30" t="str">
        <f t="shared" si="13"/>
        <v>Year 8</v>
      </c>
      <c r="L25" s="30" t="str">
        <f t="shared" si="13"/>
        <v>Year 9</v>
      </c>
      <c r="M25" s="30" t="str">
        <f t="shared" si="13"/>
        <v>Year 10</v>
      </c>
      <c r="N25" s="30" t="str">
        <f t="shared" si="13"/>
        <v>Year 11</v>
      </c>
      <c r="O25" s="30" t="str">
        <f t="shared" si="13"/>
        <v>Year 12</v>
      </c>
      <c r="P25" s="30" t="str">
        <f t="shared" si="13"/>
        <v>Year 13</v>
      </c>
      <c r="Q25" s="30" t="str">
        <f t="shared" si="13"/>
        <v>Year 14</v>
      </c>
      <c r="R25" s="30" t="str">
        <f t="shared" si="13"/>
        <v>Year 15</v>
      </c>
      <c r="S25" s="30" t="str">
        <f t="shared" si="13"/>
        <v>Year 16</v>
      </c>
      <c r="T25" s="30" t="str">
        <f t="shared" si="13"/>
        <v>Year 17</v>
      </c>
      <c r="U25" s="30" t="str">
        <f t="shared" si="13"/>
        <v>Year 18</v>
      </c>
      <c r="V25" s="30" t="str">
        <f t="shared" si="13"/>
        <v>Year 19</v>
      </c>
      <c r="W25" s="30" t="str">
        <f t="shared" si="13"/>
        <v>Year 20</v>
      </c>
      <c r="X25" s="30" t="str">
        <f t="shared" si="13"/>
        <v>Year 21</v>
      </c>
      <c r="Y25" s="30" t="str">
        <f t="shared" si="13"/>
        <v>Year 22</v>
      </c>
      <c r="Z25" s="30" t="str">
        <f t="shared" si="13"/>
        <v>Year 23</v>
      </c>
      <c r="AA25" s="30" t="str">
        <f t="shared" si="13"/>
        <v>Year 24</v>
      </c>
      <c r="AB25" s="30" t="str">
        <f t="shared" si="13"/>
        <v>Year 25</v>
      </c>
      <c r="AC25" s="30" t="str">
        <f t="shared" si="13"/>
        <v>Year 26</v>
      </c>
      <c r="AD25" s="30" t="str">
        <f t="shared" si="13"/>
        <v>Year 27</v>
      </c>
      <c r="AE25" s="30" t="str">
        <f t="shared" si="13"/>
        <v>Year 28</v>
      </c>
      <c r="AF25" s="30" t="str">
        <f t="shared" si="13"/>
        <v>Year 29</v>
      </c>
      <c r="AG25" s="30" t="str">
        <f t="shared" si="13"/>
        <v>Year 30</v>
      </c>
      <c r="AH25" s="30" t="str">
        <f t="shared" si="13"/>
        <v>Year 31</v>
      </c>
      <c r="AI25" s="30" t="str">
        <f t="shared" ref="AI25:BN25" si="14">"Year "&amp;AI24</f>
        <v>Year 32</v>
      </c>
      <c r="AJ25" s="30" t="str">
        <f t="shared" si="14"/>
        <v>Year 33</v>
      </c>
      <c r="AK25" s="30" t="str">
        <f t="shared" si="14"/>
        <v>Year 34</v>
      </c>
      <c r="AL25" s="30" t="str">
        <f t="shared" si="14"/>
        <v>Year 35</v>
      </c>
      <c r="AM25" s="30" t="str">
        <f t="shared" si="14"/>
        <v>Year 36</v>
      </c>
      <c r="AN25" s="30" t="str">
        <f t="shared" si="14"/>
        <v>Year 37</v>
      </c>
      <c r="AO25" s="30" t="str">
        <f t="shared" si="14"/>
        <v>Year 38</v>
      </c>
      <c r="AP25" s="30" t="str">
        <f t="shared" si="14"/>
        <v>Year 39</v>
      </c>
      <c r="AQ25" s="30" t="str">
        <f t="shared" si="14"/>
        <v>Year 40</v>
      </c>
      <c r="AR25" s="30" t="str">
        <f t="shared" si="14"/>
        <v>Year 41</v>
      </c>
      <c r="AS25" s="30" t="str">
        <f t="shared" si="14"/>
        <v>Year 42</v>
      </c>
      <c r="AT25" s="30" t="str">
        <f t="shared" si="14"/>
        <v>Year 43</v>
      </c>
      <c r="AU25" s="30" t="str">
        <f t="shared" si="14"/>
        <v>Year 44</v>
      </c>
      <c r="AV25" s="30" t="str">
        <f t="shared" si="14"/>
        <v>Year 45</v>
      </c>
      <c r="AW25" s="30" t="str">
        <f t="shared" si="14"/>
        <v>Year 46</v>
      </c>
      <c r="AX25" s="30" t="str">
        <f t="shared" si="14"/>
        <v>Year 47</v>
      </c>
      <c r="AY25" s="30" t="str">
        <f t="shared" si="14"/>
        <v>Year 48</v>
      </c>
      <c r="AZ25" s="30" t="str">
        <f t="shared" si="14"/>
        <v>Year 49</v>
      </c>
    </row>
    <row r="26" spans="2:52" x14ac:dyDescent="0.2">
      <c r="B26" s="26" t="s">
        <v>14</v>
      </c>
      <c r="D26" s="13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</row>
    <row r="27" spans="2:52" x14ac:dyDescent="0.2">
      <c r="B27" s="1" t="s">
        <v>22</v>
      </c>
      <c r="D27" s="2">
        <f>F7</f>
        <v>7000</v>
      </c>
      <c r="E27" s="2">
        <f t="shared" ref="E27:AZ27" si="15">D27*(1+E28)</f>
        <v>7280</v>
      </c>
      <c r="F27" s="2">
        <f t="shared" si="15"/>
        <v>7571.2</v>
      </c>
      <c r="G27" s="2">
        <f t="shared" si="15"/>
        <v>7874.0479999999998</v>
      </c>
      <c r="H27" s="2">
        <f t="shared" si="15"/>
        <v>8189.0099200000004</v>
      </c>
      <c r="I27" s="2">
        <f t="shared" si="15"/>
        <v>8516.5703168</v>
      </c>
      <c r="J27" s="2">
        <f t="shared" si="15"/>
        <v>8857.2331294720007</v>
      </c>
      <c r="K27" s="2">
        <f t="shared" si="15"/>
        <v>9211.5224546508816</v>
      </c>
      <c r="L27" s="2">
        <f t="shared" si="15"/>
        <v>9579.9833528369163</v>
      </c>
      <c r="M27" s="2">
        <f t="shared" si="15"/>
        <v>9963.182686950393</v>
      </c>
      <c r="N27" s="2">
        <f t="shared" si="15"/>
        <v>10361.709994428409</v>
      </c>
      <c r="O27" s="2">
        <f t="shared" si="15"/>
        <v>10776.178394205546</v>
      </c>
      <c r="P27" s="2">
        <f t="shared" si="15"/>
        <v>11207.225529973768</v>
      </c>
      <c r="Q27" s="2">
        <f t="shared" si="15"/>
        <v>11655.514551172719</v>
      </c>
      <c r="R27" s="2">
        <f t="shared" si="15"/>
        <v>12121.735133219629</v>
      </c>
      <c r="S27" s="2">
        <f t="shared" si="15"/>
        <v>12606.604538548414</v>
      </c>
      <c r="T27" s="2">
        <f t="shared" si="15"/>
        <v>13110.868720090351</v>
      </c>
      <c r="U27" s="2">
        <f t="shared" si="15"/>
        <v>13635.303468893966</v>
      </c>
      <c r="V27" s="2">
        <f t="shared" si="15"/>
        <v>14180.715607649725</v>
      </c>
      <c r="W27" s="2">
        <f t="shared" si="15"/>
        <v>14747.944231955715</v>
      </c>
      <c r="X27" s="2">
        <f t="shared" si="15"/>
        <v>15337.862001233943</v>
      </c>
      <c r="Y27" s="2">
        <f t="shared" si="15"/>
        <v>15951.376481283301</v>
      </c>
      <c r="Z27" s="2">
        <f t="shared" si="15"/>
        <v>16589.431540534635</v>
      </c>
      <c r="AA27" s="2">
        <f t="shared" si="15"/>
        <v>17253.008802156022</v>
      </c>
      <c r="AB27" s="2">
        <f t="shared" si="15"/>
        <v>17943.129154242262</v>
      </c>
      <c r="AC27" s="2">
        <f t="shared" si="15"/>
        <v>18660.854320411952</v>
      </c>
      <c r="AD27" s="2">
        <f t="shared" si="15"/>
        <v>19407.288493228432</v>
      </c>
      <c r="AE27" s="2">
        <f t="shared" si="15"/>
        <v>20183.580032957569</v>
      </c>
      <c r="AF27" s="2">
        <f t="shared" si="15"/>
        <v>20990.923234275873</v>
      </c>
      <c r="AG27" s="2">
        <f t="shared" si="15"/>
        <v>21830.560163646907</v>
      </c>
      <c r="AH27" s="2">
        <f t="shared" si="15"/>
        <v>22703.782570192783</v>
      </c>
      <c r="AI27" s="2">
        <f t="shared" si="15"/>
        <v>23611.933873000497</v>
      </c>
      <c r="AJ27" s="2">
        <f t="shared" si="15"/>
        <v>24556.411227920518</v>
      </c>
      <c r="AK27" s="2">
        <f t="shared" si="15"/>
        <v>25538.667677037341</v>
      </c>
      <c r="AL27" s="2">
        <f t="shared" si="15"/>
        <v>26560.214384118837</v>
      </c>
      <c r="AM27" s="2">
        <f t="shared" si="15"/>
        <v>27622.622959483593</v>
      </c>
      <c r="AN27" s="2">
        <f t="shared" si="15"/>
        <v>28727.527877862936</v>
      </c>
      <c r="AO27" s="2">
        <f t="shared" si="15"/>
        <v>29876.628992977454</v>
      </c>
      <c r="AP27" s="2">
        <f t="shared" si="15"/>
        <v>31071.694152696553</v>
      </c>
      <c r="AQ27" s="2">
        <f t="shared" si="15"/>
        <v>32314.561918804415</v>
      </c>
      <c r="AR27" s="2">
        <f t="shared" si="15"/>
        <v>33607.144395556592</v>
      </c>
      <c r="AS27" s="2">
        <f t="shared" si="15"/>
        <v>34951.430171378859</v>
      </c>
      <c r="AT27" s="2">
        <f t="shared" si="15"/>
        <v>36349.487378234015</v>
      </c>
      <c r="AU27" s="2">
        <f t="shared" si="15"/>
        <v>37803.466873363373</v>
      </c>
      <c r="AV27" s="2">
        <f t="shared" si="15"/>
        <v>39315.605548297906</v>
      </c>
      <c r="AW27" s="2">
        <f t="shared" si="15"/>
        <v>40888.229770229824</v>
      </c>
      <c r="AX27" s="2">
        <f t="shared" si="15"/>
        <v>42523.758961039021</v>
      </c>
      <c r="AY27" s="2">
        <f t="shared" si="15"/>
        <v>44224.709319480586</v>
      </c>
      <c r="AZ27" s="2">
        <f t="shared" si="15"/>
        <v>45993.697692259811</v>
      </c>
    </row>
    <row r="28" spans="2:52" x14ac:dyDescent="0.2">
      <c r="B28" s="23" t="s">
        <v>16</v>
      </c>
      <c r="C28" s="22"/>
      <c r="D28" s="12">
        <v>0.04</v>
      </c>
      <c r="E28" s="21">
        <f t="shared" ref="E28:AZ28" si="16">D28</f>
        <v>0.04</v>
      </c>
      <c r="F28" s="21">
        <f t="shared" si="16"/>
        <v>0.04</v>
      </c>
      <c r="G28" s="21">
        <f t="shared" si="16"/>
        <v>0.04</v>
      </c>
      <c r="H28" s="21">
        <f t="shared" si="16"/>
        <v>0.04</v>
      </c>
      <c r="I28" s="21">
        <f t="shared" si="16"/>
        <v>0.04</v>
      </c>
      <c r="J28" s="21">
        <f t="shared" si="16"/>
        <v>0.04</v>
      </c>
      <c r="K28" s="21">
        <f t="shared" si="16"/>
        <v>0.04</v>
      </c>
      <c r="L28" s="21">
        <f t="shared" si="16"/>
        <v>0.04</v>
      </c>
      <c r="M28" s="21">
        <f t="shared" si="16"/>
        <v>0.04</v>
      </c>
      <c r="N28" s="21">
        <f t="shared" si="16"/>
        <v>0.04</v>
      </c>
      <c r="O28" s="21">
        <f t="shared" si="16"/>
        <v>0.04</v>
      </c>
      <c r="P28" s="21">
        <f t="shared" si="16"/>
        <v>0.04</v>
      </c>
      <c r="Q28" s="21">
        <f t="shared" si="16"/>
        <v>0.04</v>
      </c>
      <c r="R28" s="21">
        <f t="shared" si="16"/>
        <v>0.04</v>
      </c>
      <c r="S28" s="21">
        <f t="shared" si="16"/>
        <v>0.04</v>
      </c>
      <c r="T28" s="21">
        <f t="shared" si="16"/>
        <v>0.04</v>
      </c>
      <c r="U28" s="21">
        <f t="shared" si="16"/>
        <v>0.04</v>
      </c>
      <c r="V28" s="21">
        <f t="shared" si="16"/>
        <v>0.04</v>
      </c>
      <c r="W28" s="21">
        <f t="shared" si="16"/>
        <v>0.04</v>
      </c>
      <c r="X28" s="21">
        <f t="shared" si="16"/>
        <v>0.04</v>
      </c>
      <c r="Y28" s="21">
        <f t="shared" si="16"/>
        <v>0.04</v>
      </c>
      <c r="Z28" s="21">
        <f t="shared" si="16"/>
        <v>0.04</v>
      </c>
      <c r="AA28" s="21">
        <f t="shared" si="16"/>
        <v>0.04</v>
      </c>
      <c r="AB28" s="21">
        <f t="shared" si="16"/>
        <v>0.04</v>
      </c>
      <c r="AC28" s="21">
        <f t="shared" si="16"/>
        <v>0.04</v>
      </c>
      <c r="AD28" s="21">
        <f t="shared" si="16"/>
        <v>0.04</v>
      </c>
      <c r="AE28" s="21">
        <f t="shared" si="16"/>
        <v>0.04</v>
      </c>
      <c r="AF28" s="21">
        <f t="shared" si="16"/>
        <v>0.04</v>
      </c>
      <c r="AG28" s="21">
        <f t="shared" si="16"/>
        <v>0.04</v>
      </c>
      <c r="AH28" s="21">
        <f t="shared" si="16"/>
        <v>0.04</v>
      </c>
      <c r="AI28" s="21">
        <f t="shared" si="16"/>
        <v>0.04</v>
      </c>
      <c r="AJ28" s="21">
        <f t="shared" si="16"/>
        <v>0.04</v>
      </c>
      <c r="AK28" s="21">
        <f t="shared" si="16"/>
        <v>0.04</v>
      </c>
      <c r="AL28" s="21">
        <f t="shared" si="16"/>
        <v>0.04</v>
      </c>
      <c r="AM28" s="21">
        <f t="shared" si="16"/>
        <v>0.04</v>
      </c>
      <c r="AN28" s="21">
        <f t="shared" si="16"/>
        <v>0.04</v>
      </c>
      <c r="AO28" s="21">
        <f t="shared" si="16"/>
        <v>0.04</v>
      </c>
      <c r="AP28" s="21">
        <f t="shared" si="16"/>
        <v>0.04</v>
      </c>
      <c r="AQ28" s="21">
        <f t="shared" si="16"/>
        <v>0.04</v>
      </c>
      <c r="AR28" s="21">
        <f t="shared" si="16"/>
        <v>0.04</v>
      </c>
      <c r="AS28" s="21">
        <f t="shared" si="16"/>
        <v>0.04</v>
      </c>
      <c r="AT28" s="21">
        <f t="shared" si="16"/>
        <v>0.04</v>
      </c>
      <c r="AU28" s="21">
        <f t="shared" si="16"/>
        <v>0.04</v>
      </c>
      <c r="AV28" s="21">
        <f t="shared" si="16"/>
        <v>0.04</v>
      </c>
      <c r="AW28" s="21">
        <f t="shared" si="16"/>
        <v>0.04</v>
      </c>
      <c r="AX28" s="21">
        <f t="shared" si="16"/>
        <v>0.04</v>
      </c>
      <c r="AY28" s="21">
        <f t="shared" si="16"/>
        <v>0.04</v>
      </c>
      <c r="AZ28" s="21">
        <f t="shared" si="16"/>
        <v>0.04</v>
      </c>
    </row>
    <row r="29" spans="2:52" ht="20" customHeight="1" x14ac:dyDescent="0.2">
      <c r="B29" s="16" t="s">
        <v>23</v>
      </c>
      <c r="C29" s="15">
        <f>D21</f>
        <v>0</v>
      </c>
      <c r="D29" s="15">
        <f t="shared" ref="D29:AI29" si="17">D27</f>
        <v>7000</v>
      </c>
      <c r="E29" s="15">
        <f t="shared" si="17"/>
        <v>7280</v>
      </c>
      <c r="F29" s="15">
        <f t="shared" si="17"/>
        <v>7571.2</v>
      </c>
      <c r="G29" s="15">
        <f t="shared" si="17"/>
        <v>7874.0479999999998</v>
      </c>
      <c r="H29" s="15">
        <f t="shared" si="17"/>
        <v>8189.0099200000004</v>
      </c>
      <c r="I29" s="15">
        <f t="shared" si="17"/>
        <v>8516.5703168</v>
      </c>
      <c r="J29" s="15">
        <f t="shared" si="17"/>
        <v>8857.2331294720007</v>
      </c>
      <c r="K29" s="15">
        <f t="shared" si="17"/>
        <v>9211.5224546508816</v>
      </c>
      <c r="L29" s="15">
        <f t="shared" si="17"/>
        <v>9579.9833528369163</v>
      </c>
      <c r="M29" s="15">
        <f t="shared" si="17"/>
        <v>9963.182686950393</v>
      </c>
      <c r="N29" s="15">
        <f t="shared" si="17"/>
        <v>10361.709994428409</v>
      </c>
      <c r="O29" s="15">
        <f t="shared" si="17"/>
        <v>10776.178394205546</v>
      </c>
      <c r="P29" s="15">
        <f t="shared" si="17"/>
        <v>11207.225529973768</v>
      </c>
      <c r="Q29" s="15">
        <f t="shared" si="17"/>
        <v>11655.514551172719</v>
      </c>
      <c r="R29" s="15">
        <f t="shared" si="17"/>
        <v>12121.735133219629</v>
      </c>
      <c r="S29" s="15">
        <f t="shared" si="17"/>
        <v>12606.604538548414</v>
      </c>
      <c r="T29" s="15">
        <f t="shared" si="17"/>
        <v>13110.868720090351</v>
      </c>
      <c r="U29" s="15">
        <f t="shared" si="17"/>
        <v>13635.303468893966</v>
      </c>
      <c r="V29" s="15">
        <f t="shared" si="17"/>
        <v>14180.715607649725</v>
      </c>
      <c r="W29" s="15">
        <f t="shared" si="17"/>
        <v>14747.944231955715</v>
      </c>
      <c r="X29" s="15">
        <f t="shared" si="17"/>
        <v>15337.862001233943</v>
      </c>
      <c r="Y29" s="15">
        <f t="shared" si="17"/>
        <v>15951.376481283301</v>
      </c>
      <c r="Z29" s="15">
        <f t="shared" si="17"/>
        <v>16589.431540534635</v>
      </c>
      <c r="AA29" s="15">
        <f t="shared" si="17"/>
        <v>17253.008802156022</v>
      </c>
      <c r="AB29" s="15">
        <f t="shared" si="17"/>
        <v>17943.129154242262</v>
      </c>
      <c r="AC29" s="15">
        <f t="shared" si="17"/>
        <v>18660.854320411952</v>
      </c>
      <c r="AD29" s="15">
        <f t="shared" si="17"/>
        <v>19407.288493228432</v>
      </c>
      <c r="AE29" s="15">
        <f t="shared" si="17"/>
        <v>20183.580032957569</v>
      </c>
      <c r="AF29" s="15">
        <f t="shared" si="17"/>
        <v>20990.923234275873</v>
      </c>
      <c r="AG29" s="15">
        <f t="shared" si="17"/>
        <v>21830.560163646907</v>
      </c>
      <c r="AH29" s="15">
        <f t="shared" si="17"/>
        <v>22703.782570192783</v>
      </c>
      <c r="AI29" s="15">
        <f t="shared" si="17"/>
        <v>23611.933873000497</v>
      </c>
      <c r="AJ29" s="15">
        <f t="shared" ref="AJ29:AZ29" si="18">AJ27</f>
        <v>24556.411227920518</v>
      </c>
      <c r="AK29" s="15">
        <f t="shared" si="18"/>
        <v>25538.667677037341</v>
      </c>
      <c r="AL29" s="15">
        <f t="shared" si="18"/>
        <v>26560.214384118837</v>
      </c>
      <c r="AM29" s="15">
        <f t="shared" si="18"/>
        <v>27622.622959483593</v>
      </c>
      <c r="AN29" s="15">
        <f t="shared" si="18"/>
        <v>28727.527877862936</v>
      </c>
      <c r="AO29" s="15">
        <f t="shared" si="18"/>
        <v>29876.628992977454</v>
      </c>
      <c r="AP29" s="15">
        <f t="shared" si="18"/>
        <v>31071.694152696553</v>
      </c>
      <c r="AQ29" s="15">
        <f t="shared" si="18"/>
        <v>32314.561918804415</v>
      </c>
      <c r="AR29" s="15">
        <f t="shared" si="18"/>
        <v>33607.144395556592</v>
      </c>
      <c r="AS29" s="15">
        <f t="shared" si="18"/>
        <v>34951.430171378859</v>
      </c>
      <c r="AT29" s="15">
        <f t="shared" si="18"/>
        <v>36349.487378234015</v>
      </c>
      <c r="AU29" s="15">
        <f t="shared" si="18"/>
        <v>37803.466873363373</v>
      </c>
      <c r="AV29" s="15">
        <f t="shared" si="18"/>
        <v>39315.605548297906</v>
      </c>
      <c r="AW29" s="15">
        <f t="shared" si="18"/>
        <v>40888.229770229824</v>
      </c>
      <c r="AX29" s="15">
        <f t="shared" si="18"/>
        <v>42523.758961039021</v>
      </c>
      <c r="AY29" s="15">
        <f t="shared" si="18"/>
        <v>44224.709319480586</v>
      </c>
      <c r="AZ29" s="15">
        <f t="shared" si="18"/>
        <v>45993.697692259811</v>
      </c>
    </row>
    <row r="31" spans="2:52" x14ac:dyDescent="0.2">
      <c r="B31" s="1" t="s">
        <v>18</v>
      </c>
      <c r="C31" s="2">
        <f t="shared" ref="C31:AH31" si="19">C29/(1+$C$32)^C24</f>
        <v>0</v>
      </c>
      <c r="D31" s="2">
        <f t="shared" si="19"/>
        <v>6422.0183486238529</v>
      </c>
      <c r="E31" s="2">
        <f t="shared" si="19"/>
        <v>6127.4303509805568</v>
      </c>
      <c r="F31" s="2">
        <f t="shared" si="19"/>
        <v>5846.355564238329</v>
      </c>
      <c r="G31" s="2">
        <f t="shared" si="19"/>
        <v>5578.1741163374882</v>
      </c>
      <c r="H31" s="2">
        <f t="shared" si="19"/>
        <v>5322.2945697165014</v>
      </c>
      <c r="I31" s="2">
        <f t="shared" si="19"/>
        <v>5078.1526169772123</v>
      </c>
      <c r="J31" s="2">
        <f t="shared" si="19"/>
        <v>4845.2098363819277</v>
      </c>
      <c r="K31" s="2">
        <f t="shared" si="19"/>
        <v>4622.9525044378024</v>
      </c>
      <c r="L31" s="2">
        <f t="shared" si="19"/>
        <v>4410.8904629498293</v>
      </c>
      <c r="M31" s="2">
        <f t="shared" si="19"/>
        <v>4208.5560380438737</v>
      </c>
      <c r="N31" s="2">
        <f t="shared" si="19"/>
        <v>4015.5030087758064</v>
      </c>
      <c r="O31" s="2">
        <f t="shared" si="19"/>
        <v>3831.3056230521456</v>
      </c>
      <c r="P31" s="2">
        <f t="shared" si="19"/>
        <v>3655.5576586919547</v>
      </c>
      <c r="Q31" s="2">
        <f t="shared" si="19"/>
        <v>3487.8715275592963</v>
      </c>
      <c r="R31" s="2">
        <f t="shared" si="19"/>
        <v>3327.8774207905217</v>
      </c>
      <c r="S31" s="2">
        <f t="shared" si="19"/>
        <v>3175.2224932313229</v>
      </c>
      <c r="T31" s="2">
        <f t="shared" si="19"/>
        <v>3029.5700852849322</v>
      </c>
      <c r="U31" s="2">
        <f t="shared" si="19"/>
        <v>2890.5989804553478</v>
      </c>
      <c r="V31" s="2">
        <f t="shared" si="19"/>
        <v>2758.0026969482219</v>
      </c>
      <c r="W31" s="2">
        <f t="shared" si="19"/>
        <v>2631.4888117671112</v>
      </c>
      <c r="X31" s="2">
        <f t="shared" si="19"/>
        <v>2510.7783158144907</v>
      </c>
      <c r="Y31" s="2">
        <f t="shared" si="19"/>
        <v>2395.6049985752938</v>
      </c>
      <c r="Z31" s="2">
        <f t="shared" si="19"/>
        <v>2285.7148610259687</v>
      </c>
      <c r="AA31" s="2">
        <f t="shared" si="19"/>
        <v>2180.8655554743191</v>
      </c>
      <c r="AB31" s="2">
        <f t="shared" si="19"/>
        <v>2080.8258510947626</v>
      </c>
      <c r="AC31" s="2">
        <f t="shared" si="19"/>
        <v>1985.3751239803237</v>
      </c>
      <c r="AD31" s="2">
        <f t="shared" si="19"/>
        <v>1894.3028705867312</v>
      </c>
      <c r="AE31" s="2">
        <f t="shared" si="19"/>
        <v>1807.4082434955967</v>
      </c>
      <c r="AF31" s="2">
        <f t="shared" si="19"/>
        <v>1724.4996084728627</v>
      </c>
      <c r="AG31" s="2">
        <f t="shared" si="19"/>
        <v>1645.3941218456669</v>
      </c>
      <c r="AH31" s="2">
        <f t="shared" si="19"/>
        <v>1569.9173272655905</v>
      </c>
      <c r="AI31" s="2">
        <f t="shared" ref="AI31:AZ31" si="20">AI29/(1+$C$32)^AI24</f>
        <v>1497.902770969004</v>
      </c>
      <c r="AJ31" s="2">
        <f t="shared" si="20"/>
        <v>1429.1916346860221</v>
      </c>
      <c r="AK31" s="2">
        <f t="shared" si="20"/>
        <v>1363.6323853884981</v>
      </c>
      <c r="AL31" s="2">
        <f t="shared" si="20"/>
        <v>1301.0804411046222</v>
      </c>
      <c r="AM31" s="2">
        <f t="shared" si="20"/>
        <v>1241.3978520631258</v>
      </c>
      <c r="AN31" s="2">
        <f t="shared" si="20"/>
        <v>1184.4529964638998</v>
      </c>
      <c r="AO31" s="2">
        <f t="shared" si="20"/>
        <v>1130.1202902040877</v>
      </c>
      <c r="AP31" s="2">
        <f t="shared" si="20"/>
        <v>1078.2799099194967</v>
      </c>
      <c r="AQ31" s="2">
        <f t="shared" si="20"/>
        <v>1028.8175287305289</v>
      </c>
      <c r="AR31" s="2">
        <f t="shared" si="20"/>
        <v>981.62406410986227</v>
      </c>
      <c r="AS31" s="2">
        <f t="shared" si="20"/>
        <v>936.59543731583199</v>
      </c>
      <c r="AT31" s="2">
        <f t="shared" si="20"/>
        <v>893.63234386097724</v>
      </c>
      <c r="AU31" s="2">
        <f t="shared" si="20"/>
        <v>852.64003450955624</v>
      </c>
      <c r="AV31" s="2">
        <f t="shared" si="20"/>
        <v>813.52810632104433</v>
      </c>
      <c r="AW31" s="2">
        <f t="shared" si="20"/>
        <v>776.21030327879464</v>
      </c>
      <c r="AX31" s="2">
        <f t="shared" si="20"/>
        <v>740.604326064171</v>
      </c>
      <c r="AY31" s="2">
        <f t="shared" si="20"/>
        <v>706.63165055664024</v>
      </c>
      <c r="AZ31" s="2">
        <f t="shared" si="20"/>
        <v>674.21735465954669</v>
      </c>
    </row>
    <row r="32" spans="2:52" x14ac:dyDescent="0.2">
      <c r="B32" s="13" t="s">
        <v>19</v>
      </c>
      <c r="C32" s="12">
        <v>0.09</v>
      </c>
      <c r="D32" s="2"/>
    </row>
    <row r="34" spans="2:52" x14ac:dyDescent="0.2">
      <c r="B34" s="39" t="s">
        <v>24</v>
      </c>
      <c r="C34" s="38">
        <f>NPV(C32,C29:AZ29)</f>
        <v>115574.56791108378</v>
      </c>
    </row>
    <row r="36" spans="2:52" ht="24" customHeight="1" x14ac:dyDescent="0.25">
      <c r="B36" s="40" t="s">
        <v>25</v>
      </c>
      <c r="C36" s="32">
        <v>0</v>
      </c>
      <c r="D36" s="32">
        <f>C36+1</f>
        <v>1</v>
      </c>
      <c r="E36" s="32">
        <f t="shared" ref="D36:AI36" si="21">D36+1</f>
        <v>2</v>
      </c>
      <c r="F36" s="32">
        <f t="shared" si="21"/>
        <v>3</v>
      </c>
      <c r="G36" s="32">
        <f t="shared" si="21"/>
        <v>4</v>
      </c>
      <c r="H36" s="32">
        <f t="shared" si="21"/>
        <v>5</v>
      </c>
      <c r="I36" s="32">
        <f t="shared" si="21"/>
        <v>6</v>
      </c>
      <c r="J36" s="32">
        <f t="shared" si="21"/>
        <v>7</v>
      </c>
      <c r="K36" s="32">
        <f t="shared" si="21"/>
        <v>8</v>
      </c>
      <c r="L36" s="32">
        <f t="shared" si="21"/>
        <v>9</v>
      </c>
      <c r="M36" s="32">
        <f t="shared" si="21"/>
        <v>10</v>
      </c>
      <c r="N36" s="32">
        <f t="shared" si="21"/>
        <v>11</v>
      </c>
      <c r="O36" s="32">
        <f t="shared" si="21"/>
        <v>12</v>
      </c>
      <c r="P36" s="32">
        <f t="shared" si="21"/>
        <v>13</v>
      </c>
      <c r="Q36" s="32">
        <f t="shared" si="21"/>
        <v>14</v>
      </c>
      <c r="R36" s="32">
        <f t="shared" si="21"/>
        <v>15</v>
      </c>
      <c r="S36" s="32">
        <f t="shared" si="21"/>
        <v>16</v>
      </c>
      <c r="T36" s="32">
        <f t="shared" si="21"/>
        <v>17</v>
      </c>
      <c r="U36" s="32">
        <f t="shared" si="21"/>
        <v>18</v>
      </c>
      <c r="V36" s="32">
        <f t="shared" si="21"/>
        <v>19</v>
      </c>
      <c r="W36" s="32">
        <f t="shared" si="21"/>
        <v>20</v>
      </c>
      <c r="X36" s="32">
        <f t="shared" si="21"/>
        <v>21</v>
      </c>
      <c r="Y36" s="32">
        <f t="shared" si="21"/>
        <v>22</v>
      </c>
      <c r="Z36" s="32">
        <f t="shared" si="21"/>
        <v>23</v>
      </c>
      <c r="AA36" s="32">
        <f t="shared" si="21"/>
        <v>24</v>
      </c>
      <c r="AB36" s="32">
        <f t="shared" si="21"/>
        <v>25</v>
      </c>
      <c r="AC36" s="32">
        <f t="shared" si="21"/>
        <v>26</v>
      </c>
      <c r="AD36" s="32">
        <f t="shared" si="21"/>
        <v>27</v>
      </c>
      <c r="AE36" s="32">
        <f t="shared" si="21"/>
        <v>28</v>
      </c>
      <c r="AF36" s="32">
        <f t="shared" si="21"/>
        <v>29</v>
      </c>
      <c r="AG36" s="32">
        <f t="shared" si="21"/>
        <v>30</v>
      </c>
      <c r="AH36" s="32">
        <f t="shared" si="21"/>
        <v>31</v>
      </c>
      <c r="AI36" s="32">
        <f t="shared" si="21"/>
        <v>32</v>
      </c>
      <c r="AJ36" s="32">
        <f t="shared" ref="AJ36:AZ36" si="22">AI36+1</f>
        <v>33</v>
      </c>
      <c r="AK36" s="32">
        <f t="shared" si="22"/>
        <v>34</v>
      </c>
      <c r="AL36" s="32">
        <f t="shared" si="22"/>
        <v>35</v>
      </c>
      <c r="AM36" s="32">
        <f t="shared" si="22"/>
        <v>36</v>
      </c>
      <c r="AN36" s="32">
        <f t="shared" si="22"/>
        <v>37</v>
      </c>
      <c r="AO36" s="32">
        <f t="shared" si="22"/>
        <v>38</v>
      </c>
      <c r="AP36" s="32">
        <f t="shared" si="22"/>
        <v>39</v>
      </c>
      <c r="AQ36" s="32">
        <f t="shared" si="22"/>
        <v>40</v>
      </c>
      <c r="AR36" s="32">
        <f t="shared" si="22"/>
        <v>41</v>
      </c>
      <c r="AS36" s="32">
        <f t="shared" si="22"/>
        <v>42</v>
      </c>
      <c r="AT36" s="32">
        <f t="shared" si="22"/>
        <v>43</v>
      </c>
      <c r="AU36" s="32">
        <f t="shared" si="22"/>
        <v>44</v>
      </c>
      <c r="AV36" s="32">
        <f t="shared" si="22"/>
        <v>45</v>
      </c>
      <c r="AW36" s="32">
        <f t="shared" si="22"/>
        <v>46</v>
      </c>
      <c r="AX36" s="32">
        <f t="shared" si="22"/>
        <v>47</v>
      </c>
      <c r="AY36" s="32">
        <f t="shared" si="22"/>
        <v>48</v>
      </c>
      <c r="AZ36" s="32">
        <f t="shared" si="22"/>
        <v>49</v>
      </c>
    </row>
    <row r="37" spans="2:52" x14ac:dyDescent="0.2">
      <c r="B37" s="31"/>
      <c r="C37" s="30" t="str">
        <f t="shared" ref="C37:AH37" si="23">"Year "&amp;C36</f>
        <v>Year 0</v>
      </c>
      <c r="D37" s="30" t="str">
        <f t="shared" si="23"/>
        <v>Year 1</v>
      </c>
      <c r="E37" s="30" t="str">
        <f t="shared" si="23"/>
        <v>Year 2</v>
      </c>
      <c r="F37" s="30" t="str">
        <f t="shared" si="23"/>
        <v>Year 3</v>
      </c>
      <c r="G37" s="30" t="str">
        <f t="shared" si="23"/>
        <v>Year 4</v>
      </c>
      <c r="H37" s="30" t="str">
        <f t="shared" si="23"/>
        <v>Year 5</v>
      </c>
      <c r="I37" s="30" t="str">
        <f t="shared" si="23"/>
        <v>Year 6</v>
      </c>
      <c r="J37" s="30" t="str">
        <f t="shared" si="23"/>
        <v>Year 7</v>
      </c>
      <c r="K37" s="30" t="str">
        <f t="shared" si="23"/>
        <v>Year 8</v>
      </c>
      <c r="L37" s="30" t="str">
        <f t="shared" si="23"/>
        <v>Year 9</v>
      </c>
      <c r="M37" s="30" t="str">
        <f t="shared" si="23"/>
        <v>Year 10</v>
      </c>
      <c r="N37" s="30" t="str">
        <f t="shared" si="23"/>
        <v>Year 11</v>
      </c>
      <c r="O37" s="30" t="str">
        <f t="shared" si="23"/>
        <v>Year 12</v>
      </c>
      <c r="P37" s="30" t="str">
        <f t="shared" si="23"/>
        <v>Year 13</v>
      </c>
      <c r="Q37" s="30" t="str">
        <f t="shared" si="23"/>
        <v>Year 14</v>
      </c>
      <c r="R37" s="30" t="str">
        <f t="shared" si="23"/>
        <v>Year 15</v>
      </c>
      <c r="S37" s="30" t="str">
        <f t="shared" si="23"/>
        <v>Year 16</v>
      </c>
      <c r="T37" s="30" t="str">
        <f t="shared" si="23"/>
        <v>Year 17</v>
      </c>
      <c r="U37" s="30" t="str">
        <f t="shared" si="23"/>
        <v>Year 18</v>
      </c>
      <c r="V37" s="30" t="str">
        <f t="shared" si="23"/>
        <v>Year 19</v>
      </c>
      <c r="W37" s="30" t="str">
        <f t="shared" si="23"/>
        <v>Year 20</v>
      </c>
      <c r="X37" s="30" t="str">
        <f t="shared" si="23"/>
        <v>Year 21</v>
      </c>
      <c r="Y37" s="30" t="str">
        <f t="shared" si="23"/>
        <v>Year 22</v>
      </c>
      <c r="Z37" s="30" t="str">
        <f t="shared" si="23"/>
        <v>Year 23</v>
      </c>
      <c r="AA37" s="30" t="str">
        <f t="shared" si="23"/>
        <v>Year 24</v>
      </c>
      <c r="AB37" s="30" t="str">
        <f t="shared" si="23"/>
        <v>Year 25</v>
      </c>
      <c r="AC37" s="30" t="str">
        <f t="shared" si="23"/>
        <v>Year 26</v>
      </c>
      <c r="AD37" s="30" t="str">
        <f t="shared" si="23"/>
        <v>Year 27</v>
      </c>
      <c r="AE37" s="30" t="str">
        <f t="shared" si="23"/>
        <v>Year 28</v>
      </c>
      <c r="AF37" s="30" t="str">
        <f t="shared" si="23"/>
        <v>Year 29</v>
      </c>
      <c r="AG37" s="30" t="str">
        <f t="shared" si="23"/>
        <v>Year 30</v>
      </c>
      <c r="AH37" s="30" t="str">
        <f t="shared" si="23"/>
        <v>Year 31</v>
      </c>
      <c r="AI37" s="30" t="str">
        <f t="shared" ref="AI37:BN37" si="24">"Year "&amp;AI36</f>
        <v>Year 32</v>
      </c>
      <c r="AJ37" s="30" t="str">
        <f t="shared" si="24"/>
        <v>Year 33</v>
      </c>
      <c r="AK37" s="30" t="str">
        <f t="shared" si="24"/>
        <v>Year 34</v>
      </c>
      <c r="AL37" s="30" t="str">
        <f t="shared" si="24"/>
        <v>Year 35</v>
      </c>
      <c r="AM37" s="30" t="str">
        <f t="shared" si="24"/>
        <v>Year 36</v>
      </c>
      <c r="AN37" s="30" t="str">
        <f t="shared" si="24"/>
        <v>Year 37</v>
      </c>
      <c r="AO37" s="30" t="str">
        <f t="shared" si="24"/>
        <v>Year 38</v>
      </c>
      <c r="AP37" s="30" t="str">
        <f t="shared" si="24"/>
        <v>Year 39</v>
      </c>
      <c r="AQ37" s="30" t="str">
        <f t="shared" si="24"/>
        <v>Year 40</v>
      </c>
      <c r="AR37" s="30" t="str">
        <f t="shared" si="24"/>
        <v>Year 41</v>
      </c>
      <c r="AS37" s="30" t="str">
        <f t="shared" si="24"/>
        <v>Year 42</v>
      </c>
      <c r="AT37" s="30" t="str">
        <f t="shared" si="24"/>
        <v>Year 43</v>
      </c>
      <c r="AU37" s="30" t="str">
        <f t="shared" si="24"/>
        <v>Year 44</v>
      </c>
      <c r="AV37" s="30" t="str">
        <f t="shared" si="24"/>
        <v>Year 45</v>
      </c>
      <c r="AW37" s="30" t="str">
        <f t="shared" si="24"/>
        <v>Year 46</v>
      </c>
      <c r="AX37" s="30" t="str">
        <f t="shared" si="24"/>
        <v>Year 47</v>
      </c>
      <c r="AY37" s="30" t="str">
        <f t="shared" si="24"/>
        <v>Year 48</v>
      </c>
      <c r="AZ37" s="30" t="str">
        <f t="shared" si="24"/>
        <v>Year 49</v>
      </c>
    </row>
    <row r="38" spans="2:52" ht="15" x14ac:dyDescent="0.2">
      <c r="B38" s="26" t="s">
        <v>14</v>
      </c>
      <c r="C38" s="42"/>
      <c r="D38" s="1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</row>
    <row r="39" spans="2:52" ht="15" x14ac:dyDescent="0.2">
      <c r="B39" s="1" t="s">
        <v>26</v>
      </c>
      <c r="C39" s="42"/>
      <c r="D39" s="2">
        <f>$F$10</f>
        <v>4200</v>
      </c>
      <c r="E39" s="2">
        <f t="shared" ref="E39:AZ39" si="25">D39*(1+E40)</f>
        <v>4368</v>
      </c>
      <c r="F39" s="2">
        <f t="shared" si="25"/>
        <v>4542.72</v>
      </c>
      <c r="G39" s="2">
        <f t="shared" si="25"/>
        <v>4724.4288000000006</v>
      </c>
      <c r="H39" s="2">
        <f t="shared" si="25"/>
        <v>4913.405952000001</v>
      </c>
      <c r="I39" s="2">
        <f t="shared" si="25"/>
        <v>5109.9421900800016</v>
      </c>
      <c r="J39" s="2">
        <f t="shared" si="25"/>
        <v>5314.3398776832018</v>
      </c>
      <c r="K39" s="2">
        <f t="shared" si="25"/>
        <v>5526.9134727905302</v>
      </c>
      <c r="L39" s="2">
        <f t="shared" si="25"/>
        <v>5747.9900117021516</v>
      </c>
      <c r="M39" s="2">
        <f t="shared" si="25"/>
        <v>5977.9096121702378</v>
      </c>
      <c r="N39" s="2">
        <f t="shared" si="25"/>
        <v>6217.0259966570475</v>
      </c>
      <c r="O39" s="2">
        <f t="shared" si="25"/>
        <v>6465.7070365233294</v>
      </c>
      <c r="P39" s="2">
        <f t="shared" si="25"/>
        <v>6724.3353179842625</v>
      </c>
      <c r="Q39" s="2">
        <f t="shared" si="25"/>
        <v>6993.308730703633</v>
      </c>
      <c r="R39" s="2">
        <f t="shared" si="25"/>
        <v>7273.0410799317788</v>
      </c>
      <c r="S39" s="2">
        <f t="shared" si="25"/>
        <v>7563.9627231290506</v>
      </c>
      <c r="T39" s="2">
        <f t="shared" si="25"/>
        <v>7866.5212320542132</v>
      </c>
      <c r="U39" s="2">
        <f t="shared" si="25"/>
        <v>8181.182081336382</v>
      </c>
      <c r="V39" s="2">
        <f t="shared" si="25"/>
        <v>8508.4293645898379</v>
      </c>
      <c r="W39" s="2">
        <f t="shared" si="25"/>
        <v>8848.7665391734317</v>
      </c>
      <c r="X39" s="2">
        <f t="shared" si="25"/>
        <v>9202.7172007403697</v>
      </c>
      <c r="Y39" s="2">
        <f t="shared" si="25"/>
        <v>9570.8258887699849</v>
      </c>
      <c r="Z39" s="2">
        <f t="shared" si="25"/>
        <v>9953.6589243207854</v>
      </c>
      <c r="AA39" s="2">
        <f t="shared" si="25"/>
        <v>10351.805281293617</v>
      </c>
      <c r="AB39" s="2">
        <f t="shared" si="25"/>
        <v>10765.877492545362</v>
      </c>
      <c r="AC39" s="2">
        <f t="shared" si="25"/>
        <v>11196.512592247176</v>
      </c>
      <c r="AD39" s="2">
        <f t="shared" si="25"/>
        <v>11644.373095937064</v>
      </c>
      <c r="AE39" s="2">
        <f t="shared" si="25"/>
        <v>12110.148019774548</v>
      </c>
      <c r="AF39" s="2">
        <f t="shared" si="25"/>
        <v>12594.553940565531</v>
      </c>
      <c r="AG39" s="2">
        <f t="shared" si="25"/>
        <v>13098.336098188152</v>
      </c>
      <c r="AH39" s="2">
        <f t="shared" si="25"/>
        <v>13622.269542115679</v>
      </c>
      <c r="AI39" s="2">
        <f t="shared" si="25"/>
        <v>14167.160323800306</v>
      </c>
      <c r="AJ39" s="2">
        <f t="shared" si="25"/>
        <v>14733.846736752319</v>
      </c>
      <c r="AK39" s="2">
        <f t="shared" si="25"/>
        <v>15323.200606222412</v>
      </c>
      <c r="AL39" s="2">
        <f t="shared" si="25"/>
        <v>15936.128630471308</v>
      </c>
      <c r="AM39" s="2">
        <f t="shared" si="25"/>
        <v>16573.573775690162</v>
      </c>
      <c r="AN39" s="2">
        <f t="shared" si="25"/>
        <v>17236.516726717768</v>
      </c>
      <c r="AO39" s="2">
        <f t="shared" si="25"/>
        <v>17925.977395786478</v>
      </c>
      <c r="AP39" s="2">
        <f t="shared" si="25"/>
        <v>18643.016491617938</v>
      </c>
      <c r="AQ39" s="2">
        <f t="shared" si="25"/>
        <v>19388.737151282658</v>
      </c>
      <c r="AR39" s="2">
        <f t="shared" si="25"/>
        <v>20164.286637333964</v>
      </c>
      <c r="AS39" s="2">
        <f t="shared" si="25"/>
        <v>20970.858102827322</v>
      </c>
      <c r="AT39" s="2">
        <f t="shared" si="25"/>
        <v>21809.692426940415</v>
      </c>
      <c r="AU39" s="2">
        <f t="shared" si="25"/>
        <v>22682.080124018034</v>
      </c>
      <c r="AV39" s="2">
        <f t="shared" si="25"/>
        <v>23589.363328978754</v>
      </c>
      <c r="AW39" s="2">
        <f t="shared" si="25"/>
        <v>24532.937862137904</v>
      </c>
      <c r="AX39" s="2">
        <f t="shared" si="25"/>
        <v>25514.25537662342</v>
      </c>
      <c r="AY39" s="2">
        <f t="shared" si="25"/>
        <v>26534.825591688357</v>
      </c>
      <c r="AZ39" s="2">
        <f t="shared" si="25"/>
        <v>27596.218615355894</v>
      </c>
    </row>
    <row r="40" spans="2:52" x14ac:dyDescent="0.2">
      <c r="B40" s="23" t="s">
        <v>16</v>
      </c>
      <c r="C40" s="22"/>
      <c r="D40" s="43">
        <v>0.04</v>
      </c>
      <c r="E40" s="21">
        <f t="shared" ref="E40:AZ40" si="26">D40</f>
        <v>0.04</v>
      </c>
      <c r="F40" s="21">
        <f t="shared" si="26"/>
        <v>0.04</v>
      </c>
      <c r="G40" s="21">
        <f t="shared" si="26"/>
        <v>0.04</v>
      </c>
      <c r="H40" s="21">
        <f t="shared" si="26"/>
        <v>0.04</v>
      </c>
      <c r="I40" s="21">
        <f t="shared" si="26"/>
        <v>0.04</v>
      </c>
      <c r="J40" s="21">
        <f t="shared" si="26"/>
        <v>0.04</v>
      </c>
      <c r="K40" s="21">
        <f t="shared" si="26"/>
        <v>0.04</v>
      </c>
      <c r="L40" s="21">
        <f t="shared" si="26"/>
        <v>0.04</v>
      </c>
      <c r="M40" s="21">
        <f t="shared" si="26"/>
        <v>0.04</v>
      </c>
      <c r="N40" s="21">
        <f t="shared" si="26"/>
        <v>0.04</v>
      </c>
      <c r="O40" s="21">
        <f t="shared" si="26"/>
        <v>0.04</v>
      </c>
      <c r="P40" s="21">
        <f t="shared" si="26"/>
        <v>0.04</v>
      </c>
      <c r="Q40" s="21">
        <f t="shared" si="26"/>
        <v>0.04</v>
      </c>
      <c r="R40" s="21">
        <f t="shared" si="26"/>
        <v>0.04</v>
      </c>
      <c r="S40" s="21">
        <f t="shared" si="26"/>
        <v>0.04</v>
      </c>
      <c r="T40" s="21">
        <f t="shared" si="26"/>
        <v>0.04</v>
      </c>
      <c r="U40" s="21">
        <f t="shared" si="26"/>
        <v>0.04</v>
      </c>
      <c r="V40" s="21">
        <f t="shared" si="26"/>
        <v>0.04</v>
      </c>
      <c r="W40" s="21">
        <f t="shared" si="26"/>
        <v>0.04</v>
      </c>
      <c r="X40" s="21">
        <f t="shared" si="26"/>
        <v>0.04</v>
      </c>
      <c r="Y40" s="21">
        <f t="shared" si="26"/>
        <v>0.04</v>
      </c>
      <c r="Z40" s="21">
        <f t="shared" si="26"/>
        <v>0.04</v>
      </c>
      <c r="AA40" s="21">
        <f t="shared" si="26"/>
        <v>0.04</v>
      </c>
      <c r="AB40" s="21">
        <f t="shared" si="26"/>
        <v>0.04</v>
      </c>
      <c r="AC40" s="21">
        <f t="shared" si="26"/>
        <v>0.04</v>
      </c>
      <c r="AD40" s="21">
        <f t="shared" si="26"/>
        <v>0.04</v>
      </c>
      <c r="AE40" s="21">
        <f t="shared" si="26"/>
        <v>0.04</v>
      </c>
      <c r="AF40" s="21">
        <f t="shared" si="26"/>
        <v>0.04</v>
      </c>
      <c r="AG40" s="21">
        <f t="shared" si="26"/>
        <v>0.04</v>
      </c>
      <c r="AH40" s="21">
        <f t="shared" si="26"/>
        <v>0.04</v>
      </c>
      <c r="AI40" s="21">
        <f t="shared" si="26"/>
        <v>0.04</v>
      </c>
      <c r="AJ40" s="21">
        <f t="shared" si="26"/>
        <v>0.04</v>
      </c>
      <c r="AK40" s="21">
        <f t="shared" si="26"/>
        <v>0.04</v>
      </c>
      <c r="AL40" s="21">
        <f t="shared" si="26"/>
        <v>0.04</v>
      </c>
      <c r="AM40" s="21">
        <f t="shared" si="26"/>
        <v>0.04</v>
      </c>
      <c r="AN40" s="21">
        <f t="shared" si="26"/>
        <v>0.04</v>
      </c>
      <c r="AO40" s="21">
        <f t="shared" si="26"/>
        <v>0.04</v>
      </c>
      <c r="AP40" s="21">
        <f t="shared" si="26"/>
        <v>0.04</v>
      </c>
      <c r="AQ40" s="21">
        <f t="shared" si="26"/>
        <v>0.04</v>
      </c>
      <c r="AR40" s="21">
        <f t="shared" si="26"/>
        <v>0.04</v>
      </c>
      <c r="AS40" s="21">
        <f t="shared" si="26"/>
        <v>0.04</v>
      </c>
      <c r="AT40" s="21">
        <f t="shared" si="26"/>
        <v>0.04</v>
      </c>
      <c r="AU40" s="21">
        <f t="shared" si="26"/>
        <v>0.04</v>
      </c>
      <c r="AV40" s="21">
        <f t="shared" si="26"/>
        <v>0.04</v>
      </c>
      <c r="AW40" s="21">
        <f t="shared" si="26"/>
        <v>0.04</v>
      </c>
      <c r="AX40" s="21">
        <f t="shared" si="26"/>
        <v>0.04</v>
      </c>
      <c r="AY40" s="21">
        <f t="shared" si="26"/>
        <v>0.04</v>
      </c>
      <c r="AZ40" s="21">
        <f t="shared" si="26"/>
        <v>0.04</v>
      </c>
    </row>
    <row r="41" spans="2:52" ht="20" customHeight="1" x14ac:dyDescent="0.2">
      <c r="B41" s="16" t="s">
        <v>27</v>
      </c>
      <c r="C41" s="15"/>
      <c r="D41" s="15">
        <f t="shared" ref="D41:AI41" si="27">D39</f>
        <v>4200</v>
      </c>
      <c r="E41" s="15">
        <f t="shared" si="27"/>
        <v>4368</v>
      </c>
      <c r="F41" s="15">
        <f t="shared" si="27"/>
        <v>4542.72</v>
      </c>
      <c r="G41" s="15">
        <f t="shared" si="27"/>
        <v>4724.4288000000006</v>
      </c>
      <c r="H41" s="15">
        <f t="shared" si="27"/>
        <v>4913.405952000001</v>
      </c>
      <c r="I41" s="15">
        <f t="shared" si="27"/>
        <v>5109.9421900800016</v>
      </c>
      <c r="J41" s="15">
        <f t="shared" si="27"/>
        <v>5314.3398776832018</v>
      </c>
      <c r="K41" s="15">
        <f t="shared" si="27"/>
        <v>5526.9134727905302</v>
      </c>
      <c r="L41" s="15">
        <f t="shared" si="27"/>
        <v>5747.9900117021516</v>
      </c>
      <c r="M41" s="15">
        <f t="shared" si="27"/>
        <v>5977.9096121702378</v>
      </c>
      <c r="N41" s="15">
        <f t="shared" si="27"/>
        <v>6217.0259966570475</v>
      </c>
      <c r="O41" s="15">
        <f t="shared" si="27"/>
        <v>6465.7070365233294</v>
      </c>
      <c r="P41" s="15">
        <f t="shared" si="27"/>
        <v>6724.3353179842625</v>
      </c>
      <c r="Q41" s="15">
        <f t="shared" si="27"/>
        <v>6993.308730703633</v>
      </c>
      <c r="R41" s="15">
        <f t="shared" si="27"/>
        <v>7273.0410799317788</v>
      </c>
      <c r="S41" s="15">
        <f t="shared" si="27"/>
        <v>7563.9627231290506</v>
      </c>
      <c r="T41" s="15">
        <f t="shared" si="27"/>
        <v>7866.5212320542132</v>
      </c>
      <c r="U41" s="15">
        <f t="shared" si="27"/>
        <v>8181.182081336382</v>
      </c>
      <c r="V41" s="15">
        <f t="shared" si="27"/>
        <v>8508.4293645898379</v>
      </c>
      <c r="W41" s="15">
        <f t="shared" si="27"/>
        <v>8848.7665391734317</v>
      </c>
      <c r="X41" s="15">
        <f t="shared" si="27"/>
        <v>9202.7172007403697</v>
      </c>
      <c r="Y41" s="15">
        <f t="shared" si="27"/>
        <v>9570.8258887699849</v>
      </c>
      <c r="Z41" s="15">
        <f t="shared" si="27"/>
        <v>9953.6589243207854</v>
      </c>
      <c r="AA41" s="15">
        <f t="shared" si="27"/>
        <v>10351.805281293617</v>
      </c>
      <c r="AB41" s="15">
        <f t="shared" si="27"/>
        <v>10765.877492545362</v>
      </c>
      <c r="AC41" s="15">
        <f t="shared" si="27"/>
        <v>11196.512592247176</v>
      </c>
      <c r="AD41" s="15">
        <f t="shared" si="27"/>
        <v>11644.373095937064</v>
      </c>
      <c r="AE41" s="15">
        <f t="shared" si="27"/>
        <v>12110.148019774548</v>
      </c>
      <c r="AF41" s="15">
        <f t="shared" si="27"/>
        <v>12594.553940565531</v>
      </c>
      <c r="AG41" s="15">
        <f t="shared" si="27"/>
        <v>13098.336098188152</v>
      </c>
      <c r="AH41" s="15">
        <f t="shared" si="27"/>
        <v>13622.269542115679</v>
      </c>
      <c r="AI41" s="15">
        <f t="shared" si="27"/>
        <v>14167.160323800306</v>
      </c>
      <c r="AJ41" s="15">
        <f t="shared" ref="AJ41:AZ41" si="28">AJ39</f>
        <v>14733.846736752319</v>
      </c>
      <c r="AK41" s="15">
        <f t="shared" si="28"/>
        <v>15323.200606222412</v>
      </c>
      <c r="AL41" s="15">
        <f t="shared" si="28"/>
        <v>15936.128630471308</v>
      </c>
      <c r="AM41" s="15">
        <f t="shared" si="28"/>
        <v>16573.573775690162</v>
      </c>
      <c r="AN41" s="15">
        <f t="shared" si="28"/>
        <v>17236.516726717768</v>
      </c>
      <c r="AO41" s="15">
        <f t="shared" si="28"/>
        <v>17925.977395786478</v>
      </c>
      <c r="AP41" s="15">
        <f t="shared" si="28"/>
        <v>18643.016491617938</v>
      </c>
      <c r="AQ41" s="15">
        <f t="shared" si="28"/>
        <v>19388.737151282658</v>
      </c>
      <c r="AR41" s="15">
        <f t="shared" si="28"/>
        <v>20164.286637333964</v>
      </c>
      <c r="AS41" s="15">
        <f t="shared" si="28"/>
        <v>20970.858102827322</v>
      </c>
      <c r="AT41" s="15">
        <f t="shared" si="28"/>
        <v>21809.692426940415</v>
      </c>
      <c r="AU41" s="15">
        <f t="shared" si="28"/>
        <v>22682.080124018034</v>
      </c>
      <c r="AV41" s="15">
        <f t="shared" si="28"/>
        <v>23589.363328978754</v>
      </c>
      <c r="AW41" s="15">
        <f t="shared" si="28"/>
        <v>24532.937862137904</v>
      </c>
      <c r="AX41" s="15">
        <f t="shared" si="28"/>
        <v>25514.25537662342</v>
      </c>
      <c r="AY41" s="15">
        <f t="shared" si="28"/>
        <v>26534.825591688357</v>
      </c>
      <c r="AZ41" s="15">
        <f t="shared" si="28"/>
        <v>27596.218615355894</v>
      </c>
    </row>
    <row r="42" spans="2:52" ht="15" x14ac:dyDescent="0.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</row>
    <row r="43" spans="2:52" x14ac:dyDescent="0.2">
      <c r="B43" s="1" t="s">
        <v>18</v>
      </c>
      <c r="C43" s="2"/>
      <c r="D43" s="2">
        <f>D41/(1+C44)^D36</f>
        <v>3853.2110091743116</v>
      </c>
      <c r="E43" s="2">
        <f>E41/(1+C44)^E36</f>
        <v>3676.4582105883337</v>
      </c>
      <c r="F43" s="2">
        <f>F41/(1+C44)^F36</f>
        <v>3507.8133385429974</v>
      </c>
      <c r="G43" s="2">
        <f>G41/(1+C44)^G36</f>
        <v>3346.9044698024932</v>
      </c>
      <c r="H43" s="2">
        <f>H41/(1+C44)^H36</f>
        <v>3193.3767418299017</v>
      </c>
      <c r="I43" s="2">
        <f>I41/(1+C44)^I36</f>
        <v>3046.8915701863284</v>
      </c>
      <c r="J43" s="2">
        <f>J41/(1+C44)^J36</f>
        <v>2907.1259018291576</v>
      </c>
      <c r="K43" s="2">
        <f>K41/(1+C44)^K36</f>
        <v>2773.7715026626825</v>
      </c>
      <c r="L43" s="2">
        <f>L41/(1+C44)^L36</f>
        <v>2646.5342777698984</v>
      </c>
      <c r="M43" s="2">
        <f>M41/(1+C44)^M36</f>
        <v>2525.1336228263249</v>
      </c>
      <c r="N43" s="2">
        <f>N41/(1+C44)^N36</f>
        <v>2409.3018052654843</v>
      </c>
      <c r="O43" s="2">
        <f>O41/(1+C44)^O36</f>
        <v>2298.7833738312879</v>
      </c>
      <c r="P43" s="2">
        <f>P41/(1+C44)^P36</f>
        <v>2193.3345952151735</v>
      </c>
      <c r="Q43" s="2">
        <f>Q41/(1+C44)^Q36</f>
        <v>2092.7229165355784</v>
      </c>
      <c r="R43" s="2">
        <f>R41/(1+C44)^R36</f>
        <v>1996.7264524743134</v>
      </c>
      <c r="S43" s="2">
        <f>S41/(1+C44)^S36</f>
        <v>1905.1334959387943</v>
      </c>
      <c r="T43" s="2">
        <f>T41/(1+C44)^T36</f>
        <v>1817.7420511709599</v>
      </c>
      <c r="U43" s="2">
        <f>U41/(1+C44)^U36</f>
        <v>1734.3593882732093</v>
      </c>
      <c r="V43" s="2">
        <f>V41/(1+C44)^V36</f>
        <v>1654.8016181689336</v>
      </c>
      <c r="W43" s="2">
        <f>W41/(1+C44)^W36</f>
        <v>1578.8932870602671</v>
      </c>
      <c r="X43" s="2">
        <f>X41/(1+C44)^X36</f>
        <v>1506.4669894886952</v>
      </c>
      <c r="Y43" s="2">
        <f>Y41/(1+C44)^Y36</f>
        <v>1437.3629991451769</v>
      </c>
      <c r="Z43" s="2">
        <f>Z41/(1+C44)^Z36</f>
        <v>1371.428916615582</v>
      </c>
      <c r="AA43" s="2">
        <f>AA41/(1+C44)^AA36</f>
        <v>1308.5193332845918</v>
      </c>
      <c r="AB43" s="2">
        <f>AB41/(1+C44)^AB36</f>
        <v>1248.495510656858</v>
      </c>
      <c r="AC43" s="2">
        <f>AC41/(1+C44)^AC36</f>
        <v>1191.2250743881948</v>
      </c>
      <c r="AD43" s="2">
        <f>AD41/(1+C44)^AD36</f>
        <v>1136.5817223520392</v>
      </c>
      <c r="AE43" s="2">
        <f>AE41/(1+C44)^AE36</f>
        <v>1084.4449460973585</v>
      </c>
      <c r="AF43" s="2">
        <f>AF41/(1+C44)^AF36</f>
        <v>1034.6997650837181</v>
      </c>
      <c r="AG43" s="2">
        <f>AG41/(1+C44)^AG36</f>
        <v>987.2364731074008</v>
      </c>
      <c r="AH43" s="2">
        <f>AH41/(1+C44)^AH36</f>
        <v>941.95039635935495</v>
      </c>
      <c r="AI43" s="2">
        <f>AI41/(1+C44)^AI36</f>
        <v>898.74166258140292</v>
      </c>
      <c r="AJ43" s="2">
        <f>AJ41/(1+C44)^AJ36</f>
        <v>857.51498081161367</v>
      </c>
      <c r="AK43" s="2">
        <f>AK41/(1+C44)^AK36</f>
        <v>818.17943123309931</v>
      </c>
      <c r="AL43" s="2">
        <f>AL41/(1+C44)^AL36</f>
        <v>780.64826466277361</v>
      </c>
      <c r="AM43" s="2">
        <f>AM41/(1+C44)^AM36</f>
        <v>744.83871123787571</v>
      </c>
      <c r="AN43" s="2">
        <f>AN41/(1+C44)^AN36</f>
        <v>710.67179787834016</v>
      </c>
      <c r="AO43" s="2">
        <f>AO41/(1+C44)^AO36</f>
        <v>678.07217412245279</v>
      </c>
      <c r="AP43" s="2">
        <f>AP41/(1+C44)^AP36</f>
        <v>646.9679459516982</v>
      </c>
      <c r="AQ43" s="2">
        <f>AQ41/(1+C44)^AQ36</f>
        <v>617.29051723831753</v>
      </c>
      <c r="AR43" s="2">
        <f>AR41/(1+C44)^AR36</f>
        <v>588.97443846591761</v>
      </c>
      <c r="AS43" s="2">
        <f>AS41/(1+C44)^AS36</f>
        <v>561.95726238949931</v>
      </c>
      <c r="AT43" s="2">
        <f>AT41/(1+C44)^AT36</f>
        <v>536.17940631658655</v>
      </c>
      <c r="AU43" s="2">
        <f>AU41/(1+C44)^AU36</f>
        <v>511.58402070573396</v>
      </c>
      <c r="AV43" s="2">
        <f>AV41/(1+C44)^AV36</f>
        <v>488.11686379262676</v>
      </c>
      <c r="AW43" s="2">
        <f>AW41/(1+C44)^AW36</f>
        <v>465.72618196727694</v>
      </c>
      <c r="AX43" s="2">
        <f>AX41/(1+C44)^AX36</f>
        <v>444.36259563850274</v>
      </c>
      <c r="AY43" s="2">
        <f>AY41/(1+C44)^AY36</f>
        <v>423.97899033398426</v>
      </c>
      <c r="AZ43" s="2">
        <f>AZ41/(1+C44)^AZ36</f>
        <v>404.53041279572813</v>
      </c>
    </row>
    <row r="44" spans="2:52" ht="15" x14ac:dyDescent="0.2">
      <c r="B44" s="13" t="s">
        <v>19</v>
      </c>
      <c r="C44" s="43">
        <f>$C$32</f>
        <v>0.09</v>
      </c>
      <c r="D44" s="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</row>
    <row r="45" spans="2:52" ht="15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</row>
    <row r="46" spans="2:52" ht="15" x14ac:dyDescent="0.2">
      <c r="B46" s="39" t="s">
        <v>24</v>
      </c>
      <c r="C46" s="38">
        <f>NPV(C44,C41:AZ41)</f>
        <v>75585.767413848822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</row>
  </sheetData>
  <mergeCells count="1"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FC42"/>
  <sheetViews>
    <sheetView topLeftCell="AS6" zoomScale="157" workbookViewId="0">
      <selection activeCell="BA24" sqref="BA24"/>
    </sheetView>
  </sheetViews>
  <sheetFormatPr baseColWidth="10" defaultColWidth="8.83203125" defaultRowHeight="14" x14ac:dyDescent="0.2"/>
  <cols>
    <col min="1" max="1" width="4.6640625" style="1" customWidth="1"/>
    <col min="2" max="2" width="19.5" style="1" customWidth="1"/>
    <col min="3" max="4" width="11" style="1" customWidth="1"/>
    <col min="5" max="6" width="10.5" style="1" customWidth="1"/>
    <col min="7" max="8" width="11" style="1" customWidth="1"/>
    <col min="9" max="9" width="8.83203125" style="1" customWidth="1"/>
    <col min="10" max="16384" width="8.83203125" style="1"/>
  </cols>
  <sheetData>
    <row r="2" spans="2:52" ht="25.25" customHeight="1" x14ac:dyDescent="0.25">
      <c r="B2" s="50" t="s">
        <v>28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2:52" x14ac:dyDescent="0.2">
      <c r="B4" s="34" t="s">
        <v>0</v>
      </c>
      <c r="C4" s="37">
        <v>2026</v>
      </c>
    </row>
    <row r="5" spans="2:52" x14ac:dyDescent="0.2">
      <c r="B5" s="34" t="s">
        <v>1</v>
      </c>
      <c r="C5" s="37">
        <v>150</v>
      </c>
    </row>
    <row r="6" spans="2:52" x14ac:dyDescent="0.2">
      <c r="B6" s="34" t="s">
        <v>3</v>
      </c>
      <c r="C6" s="24">
        <v>235</v>
      </c>
    </row>
    <row r="7" spans="2:52" x14ac:dyDescent="0.2">
      <c r="B7" s="34" t="s">
        <v>5</v>
      </c>
      <c r="C7" s="33">
        <f>C5*C6</f>
        <v>35250</v>
      </c>
    </row>
    <row r="8" spans="2:52" x14ac:dyDescent="0.2">
      <c r="B8" s="34" t="s">
        <v>7</v>
      </c>
      <c r="C8" s="36">
        <v>750</v>
      </c>
    </row>
    <row r="9" spans="2:52" x14ac:dyDescent="0.2">
      <c r="B9" s="34" t="s">
        <v>9</v>
      </c>
      <c r="C9" s="36">
        <f>C7+C8</f>
        <v>36000</v>
      </c>
    </row>
    <row r="10" spans="2:52" x14ac:dyDescent="0.2">
      <c r="B10" s="34" t="s">
        <v>11</v>
      </c>
      <c r="C10" s="35">
        <f>C9/C5</f>
        <v>240</v>
      </c>
      <c r="E10" s="34"/>
      <c r="F10" s="33"/>
    </row>
    <row r="11" spans="2:52" x14ac:dyDescent="0.2">
      <c r="D11" s="11"/>
    </row>
    <row r="12" spans="2:52" s="32" customFormat="1" ht="14.75" customHeight="1" x14ac:dyDescent="0.15">
      <c r="C12" s="32">
        <v>0</v>
      </c>
      <c r="D12" s="32">
        <f t="shared" ref="D12:AI12" si="0">C12+1</f>
        <v>1</v>
      </c>
      <c r="E12" s="32">
        <f t="shared" si="0"/>
        <v>2</v>
      </c>
      <c r="F12" s="32">
        <f t="shared" si="0"/>
        <v>3</v>
      </c>
      <c r="G12" s="32">
        <f t="shared" si="0"/>
        <v>4</v>
      </c>
      <c r="H12" s="32">
        <f t="shared" si="0"/>
        <v>5</v>
      </c>
      <c r="I12" s="32">
        <f t="shared" si="0"/>
        <v>6</v>
      </c>
      <c r="J12" s="32">
        <f t="shared" si="0"/>
        <v>7</v>
      </c>
      <c r="K12" s="32">
        <f t="shared" si="0"/>
        <v>8</v>
      </c>
      <c r="L12" s="32">
        <f t="shared" si="0"/>
        <v>9</v>
      </c>
      <c r="M12" s="32">
        <f t="shared" si="0"/>
        <v>10</v>
      </c>
      <c r="N12" s="32">
        <f t="shared" si="0"/>
        <v>11</v>
      </c>
      <c r="O12" s="32">
        <f t="shared" si="0"/>
        <v>12</v>
      </c>
      <c r="P12" s="32">
        <f t="shared" si="0"/>
        <v>13</v>
      </c>
      <c r="Q12" s="32">
        <f t="shared" si="0"/>
        <v>14</v>
      </c>
      <c r="R12" s="32">
        <f t="shared" si="0"/>
        <v>15</v>
      </c>
      <c r="S12" s="32">
        <f t="shared" si="0"/>
        <v>16</v>
      </c>
      <c r="T12" s="32">
        <f t="shared" si="0"/>
        <v>17</v>
      </c>
      <c r="U12" s="32">
        <f t="shared" si="0"/>
        <v>18</v>
      </c>
      <c r="V12" s="32">
        <f t="shared" si="0"/>
        <v>19</v>
      </c>
      <c r="W12" s="32">
        <f t="shared" si="0"/>
        <v>20</v>
      </c>
      <c r="X12" s="32">
        <f t="shared" si="0"/>
        <v>21</v>
      </c>
      <c r="Y12" s="32">
        <f t="shared" si="0"/>
        <v>22</v>
      </c>
      <c r="Z12" s="32">
        <f t="shared" si="0"/>
        <v>23</v>
      </c>
      <c r="AA12" s="32">
        <f t="shared" si="0"/>
        <v>24</v>
      </c>
      <c r="AB12" s="32">
        <f t="shared" si="0"/>
        <v>25</v>
      </c>
      <c r="AC12" s="32">
        <f t="shared" si="0"/>
        <v>26</v>
      </c>
      <c r="AD12" s="32">
        <f t="shared" si="0"/>
        <v>27</v>
      </c>
      <c r="AE12" s="32">
        <f t="shared" si="0"/>
        <v>28</v>
      </c>
      <c r="AF12" s="32">
        <f t="shared" si="0"/>
        <v>29</v>
      </c>
      <c r="AG12" s="32">
        <f t="shared" si="0"/>
        <v>30</v>
      </c>
      <c r="AH12" s="32">
        <f t="shared" si="0"/>
        <v>31</v>
      </c>
      <c r="AI12" s="32">
        <f t="shared" si="0"/>
        <v>32</v>
      </c>
      <c r="AJ12" s="32">
        <f t="shared" ref="AJ12:AZ12" si="1">AI12+1</f>
        <v>33</v>
      </c>
      <c r="AK12" s="32">
        <f t="shared" si="1"/>
        <v>34</v>
      </c>
      <c r="AL12" s="32">
        <f t="shared" si="1"/>
        <v>35</v>
      </c>
      <c r="AM12" s="32">
        <f t="shared" si="1"/>
        <v>36</v>
      </c>
      <c r="AN12" s="32">
        <f t="shared" si="1"/>
        <v>37</v>
      </c>
      <c r="AO12" s="32">
        <f t="shared" si="1"/>
        <v>38</v>
      </c>
      <c r="AP12" s="32">
        <f t="shared" si="1"/>
        <v>39</v>
      </c>
      <c r="AQ12" s="32">
        <f t="shared" si="1"/>
        <v>40</v>
      </c>
      <c r="AR12" s="32">
        <f t="shared" si="1"/>
        <v>41</v>
      </c>
      <c r="AS12" s="32">
        <f t="shared" si="1"/>
        <v>42</v>
      </c>
      <c r="AT12" s="32">
        <f t="shared" si="1"/>
        <v>43</v>
      </c>
      <c r="AU12" s="32">
        <f t="shared" si="1"/>
        <v>44</v>
      </c>
      <c r="AV12" s="32">
        <f t="shared" si="1"/>
        <v>45</v>
      </c>
      <c r="AW12" s="32">
        <f t="shared" si="1"/>
        <v>46</v>
      </c>
      <c r="AX12" s="32">
        <f t="shared" si="1"/>
        <v>47</v>
      </c>
      <c r="AY12" s="32">
        <f t="shared" si="1"/>
        <v>48</v>
      </c>
      <c r="AZ12" s="32">
        <f t="shared" si="1"/>
        <v>49</v>
      </c>
    </row>
    <row r="13" spans="2:52" s="27" customFormat="1" x14ac:dyDescent="0.2">
      <c r="B13" s="31"/>
      <c r="C13" s="30" t="str">
        <f t="shared" ref="C13:AH13" si="2">"Year "&amp;C12</f>
        <v>Year 0</v>
      </c>
      <c r="D13" s="30" t="str">
        <f t="shared" si="2"/>
        <v>Year 1</v>
      </c>
      <c r="E13" s="30" t="str">
        <f t="shared" si="2"/>
        <v>Year 2</v>
      </c>
      <c r="F13" s="30" t="str">
        <f t="shared" si="2"/>
        <v>Year 3</v>
      </c>
      <c r="G13" s="30" t="str">
        <f t="shared" si="2"/>
        <v>Year 4</v>
      </c>
      <c r="H13" s="30" t="str">
        <f t="shared" si="2"/>
        <v>Year 5</v>
      </c>
      <c r="I13" s="30" t="str">
        <f t="shared" si="2"/>
        <v>Year 6</v>
      </c>
      <c r="J13" s="30" t="str">
        <f t="shared" si="2"/>
        <v>Year 7</v>
      </c>
      <c r="K13" s="30" t="str">
        <f t="shared" si="2"/>
        <v>Year 8</v>
      </c>
      <c r="L13" s="30" t="str">
        <f t="shared" si="2"/>
        <v>Year 9</v>
      </c>
      <c r="M13" s="30" t="str">
        <f t="shared" si="2"/>
        <v>Year 10</v>
      </c>
      <c r="N13" s="30" t="str">
        <f t="shared" si="2"/>
        <v>Year 11</v>
      </c>
      <c r="O13" s="30" t="str">
        <f t="shared" si="2"/>
        <v>Year 12</v>
      </c>
      <c r="P13" s="30" t="str">
        <f t="shared" si="2"/>
        <v>Year 13</v>
      </c>
      <c r="Q13" s="30" t="str">
        <f t="shared" si="2"/>
        <v>Year 14</v>
      </c>
      <c r="R13" s="30" t="str">
        <f t="shared" si="2"/>
        <v>Year 15</v>
      </c>
      <c r="S13" s="30" t="str">
        <f t="shared" si="2"/>
        <v>Year 16</v>
      </c>
      <c r="T13" s="30" t="str">
        <f t="shared" si="2"/>
        <v>Year 17</v>
      </c>
      <c r="U13" s="30" t="str">
        <f t="shared" si="2"/>
        <v>Year 18</v>
      </c>
      <c r="V13" s="30" t="str">
        <f t="shared" si="2"/>
        <v>Year 19</v>
      </c>
      <c r="W13" s="30" t="str">
        <f t="shared" si="2"/>
        <v>Year 20</v>
      </c>
      <c r="X13" s="30" t="str">
        <f t="shared" si="2"/>
        <v>Year 21</v>
      </c>
      <c r="Y13" s="30" t="str">
        <f t="shared" si="2"/>
        <v>Year 22</v>
      </c>
      <c r="Z13" s="30" t="str">
        <f t="shared" si="2"/>
        <v>Year 23</v>
      </c>
      <c r="AA13" s="30" t="str">
        <f t="shared" si="2"/>
        <v>Year 24</v>
      </c>
      <c r="AB13" s="30" t="str">
        <f t="shared" si="2"/>
        <v>Year 25</v>
      </c>
      <c r="AC13" s="30" t="str">
        <f t="shared" si="2"/>
        <v>Year 26</v>
      </c>
      <c r="AD13" s="30" t="str">
        <f t="shared" si="2"/>
        <v>Year 27</v>
      </c>
      <c r="AE13" s="30" t="str">
        <f t="shared" si="2"/>
        <v>Year 28</v>
      </c>
      <c r="AF13" s="30" t="str">
        <f t="shared" si="2"/>
        <v>Year 29</v>
      </c>
      <c r="AG13" s="30" t="str">
        <f t="shared" si="2"/>
        <v>Year 30</v>
      </c>
      <c r="AH13" s="30" t="str">
        <f t="shared" si="2"/>
        <v>Year 31</v>
      </c>
      <c r="AI13" s="30" t="str">
        <f t="shared" ref="AI13:BN13" si="3">"Year "&amp;AI12</f>
        <v>Year 32</v>
      </c>
      <c r="AJ13" s="30" t="str">
        <f t="shared" si="3"/>
        <v>Year 33</v>
      </c>
      <c r="AK13" s="30" t="str">
        <f t="shared" si="3"/>
        <v>Year 34</v>
      </c>
      <c r="AL13" s="30" t="str">
        <f t="shared" si="3"/>
        <v>Year 35</v>
      </c>
      <c r="AM13" s="30" t="str">
        <f t="shared" si="3"/>
        <v>Year 36</v>
      </c>
      <c r="AN13" s="30" t="str">
        <f t="shared" si="3"/>
        <v>Year 37</v>
      </c>
      <c r="AO13" s="30" t="str">
        <f t="shared" si="3"/>
        <v>Year 38</v>
      </c>
      <c r="AP13" s="30" t="str">
        <f t="shared" si="3"/>
        <v>Year 39</v>
      </c>
      <c r="AQ13" s="30" t="str">
        <f t="shared" si="3"/>
        <v>Year 40</v>
      </c>
      <c r="AR13" s="30" t="str">
        <f t="shared" si="3"/>
        <v>Year 41</v>
      </c>
      <c r="AS13" s="30" t="str">
        <f t="shared" si="3"/>
        <v>Year 42</v>
      </c>
      <c r="AT13" s="30" t="str">
        <f t="shared" si="3"/>
        <v>Year 43</v>
      </c>
      <c r="AU13" s="30" t="str">
        <f t="shared" si="3"/>
        <v>Year 44</v>
      </c>
      <c r="AV13" s="30" t="str">
        <f t="shared" si="3"/>
        <v>Year 45</v>
      </c>
      <c r="AW13" s="30" t="str">
        <f t="shared" si="3"/>
        <v>Year 46</v>
      </c>
      <c r="AX13" s="30" t="str">
        <f t="shared" si="3"/>
        <v>Year 47</v>
      </c>
      <c r="AY13" s="30" t="str">
        <f t="shared" si="3"/>
        <v>Year 48</v>
      </c>
      <c r="AZ13" s="30" t="str">
        <f t="shared" si="3"/>
        <v>Year 49</v>
      </c>
    </row>
    <row r="14" spans="2:52" s="27" customFormat="1" x14ac:dyDescent="0.2">
      <c r="B14" s="26" t="s">
        <v>29</v>
      </c>
      <c r="C14" s="29"/>
      <c r="D14" s="28">
        <f>C4</f>
        <v>2026</v>
      </c>
      <c r="E14" s="28">
        <f t="shared" ref="E14:AZ14" si="4">D14+1</f>
        <v>2027</v>
      </c>
      <c r="F14" s="28">
        <f t="shared" si="4"/>
        <v>2028</v>
      </c>
      <c r="G14" s="28">
        <f t="shared" si="4"/>
        <v>2029</v>
      </c>
      <c r="H14" s="28">
        <f t="shared" si="4"/>
        <v>2030</v>
      </c>
      <c r="I14" s="28">
        <f t="shared" si="4"/>
        <v>2031</v>
      </c>
      <c r="J14" s="28">
        <f t="shared" si="4"/>
        <v>2032</v>
      </c>
      <c r="K14" s="28">
        <f t="shared" si="4"/>
        <v>2033</v>
      </c>
      <c r="L14" s="28">
        <f t="shared" si="4"/>
        <v>2034</v>
      </c>
      <c r="M14" s="28">
        <f t="shared" si="4"/>
        <v>2035</v>
      </c>
      <c r="N14" s="28">
        <f t="shared" si="4"/>
        <v>2036</v>
      </c>
      <c r="O14" s="28">
        <f t="shared" si="4"/>
        <v>2037</v>
      </c>
      <c r="P14" s="28">
        <f t="shared" si="4"/>
        <v>2038</v>
      </c>
      <c r="Q14" s="28">
        <f t="shared" si="4"/>
        <v>2039</v>
      </c>
      <c r="R14" s="28">
        <f t="shared" si="4"/>
        <v>2040</v>
      </c>
      <c r="S14" s="28">
        <f t="shared" si="4"/>
        <v>2041</v>
      </c>
      <c r="T14" s="28">
        <f t="shared" si="4"/>
        <v>2042</v>
      </c>
      <c r="U14" s="28">
        <f t="shared" si="4"/>
        <v>2043</v>
      </c>
      <c r="V14" s="28">
        <f t="shared" si="4"/>
        <v>2044</v>
      </c>
      <c r="W14" s="28">
        <f t="shared" si="4"/>
        <v>2045</v>
      </c>
      <c r="X14" s="28">
        <f t="shared" si="4"/>
        <v>2046</v>
      </c>
      <c r="Y14" s="28">
        <f t="shared" si="4"/>
        <v>2047</v>
      </c>
      <c r="Z14" s="28">
        <f t="shared" si="4"/>
        <v>2048</v>
      </c>
      <c r="AA14" s="28">
        <f t="shared" si="4"/>
        <v>2049</v>
      </c>
      <c r="AB14" s="28">
        <f t="shared" si="4"/>
        <v>2050</v>
      </c>
      <c r="AC14" s="28">
        <f t="shared" si="4"/>
        <v>2051</v>
      </c>
      <c r="AD14" s="28">
        <f t="shared" si="4"/>
        <v>2052</v>
      </c>
      <c r="AE14" s="28">
        <f t="shared" si="4"/>
        <v>2053</v>
      </c>
      <c r="AF14" s="28">
        <f t="shared" si="4"/>
        <v>2054</v>
      </c>
      <c r="AG14" s="28">
        <f t="shared" si="4"/>
        <v>2055</v>
      </c>
      <c r="AH14" s="28">
        <f t="shared" si="4"/>
        <v>2056</v>
      </c>
      <c r="AI14" s="28">
        <f t="shared" si="4"/>
        <v>2057</v>
      </c>
      <c r="AJ14" s="28">
        <f t="shared" si="4"/>
        <v>2058</v>
      </c>
      <c r="AK14" s="28">
        <f t="shared" si="4"/>
        <v>2059</v>
      </c>
      <c r="AL14" s="28">
        <f t="shared" si="4"/>
        <v>2060</v>
      </c>
      <c r="AM14" s="28">
        <f t="shared" si="4"/>
        <v>2061</v>
      </c>
      <c r="AN14" s="28">
        <f t="shared" si="4"/>
        <v>2062</v>
      </c>
      <c r="AO14" s="28">
        <f t="shared" si="4"/>
        <v>2063</v>
      </c>
      <c r="AP14" s="28">
        <f t="shared" si="4"/>
        <v>2064</v>
      </c>
      <c r="AQ14" s="28">
        <f t="shared" si="4"/>
        <v>2065</v>
      </c>
      <c r="AR14" s="28">
        <f t="shared" si="4"/>
        <v>2066</v>
      </c>
      <c r="AS14" s="28">
        <f t="shared" si="4"/>
        <v>2067</v>
      </c>
      <c r="AT14" s="28">
        <f t="shared" si="4"/>
        <v>2068</v>
      </c>
      <c r="AU14" s="28">
        <f t="shared" si="4"/>
        <v>2069</v>
      </c>
      <c r="AV14" s="28">
        <f t="shared" si="4"/>
        <v>2070</v>
      </c>
      <c r="AW14" s="28">
        <f t="shared" si="4"/>
        <v>2071</v>
      </c>
      <c r="AX14" s="28">
        <f t="shared" si="4"/>
        <v>2072</v>
      </c>
      <c r="AY14" s="28">
        <f t="shared" si="4"/>
        <v>2073</v>
      </c>
      <c r="AZ14" s="28">
        <f t="shared" si="4"/>
        <v>2074</v>
      </c>
    </row>
    <row r="15" spans="2:52" x14ac:dyDescent="0.2">
      <c r="B15" s="1" t="s">
        <v>30</v>
      </c>
      <c r="D15" s="24">
        <v>16</v>
      </c>
      <c r="E15" s="11">
        <f t="shared" ref="E15:AZ15" si="5">D15*(1+E16)</f>
        <v>16.64</v>
      </c>
      <c r="F15" s="11">
        <f t="shared" si="5"/>
        <v>17.305600000000002</v>
      </c>
      <c r="G15" s="11">
        <f t="shared" si="5"/>
        <v>17.997824000000001</v>
      </c>
      <c r="H15" s="11">
        <f t="shared" si="5"/>
        <v>18.717736960000003</v>
      </c>
      <c r="I15" s="11">
        <f t="shared" si="5"/>
        <v>19.466446438400006</v>
      </c>
      <c r="J15" s="11">
        <f t="shared" si="5"/>
        <v>20.245104295936006</v>
      </c>
      <c r="K15" s="11">
        <f t="shared" si="5"/>
        <v>21.054908467773448</v>
      </c>
      <c r="L15" s="11">
        <f t="shared" si="5"/>
        <v>21.897104806484386</v>
      </c>
      <c r="M15" s="11">
        <f t="shared" si="5"/>
        <v>22.772988998743763</v>
      </c>
      <c r="N15" s="11">
        <f t="shared" si="5"/>
        <v>23.683908558693513</v>
      </c>
      <c r="O15" s="11">
        <f t="shared" si="5"/>
        <v>24.631264901041256</v>
      </c>
      <c r="P15" s="11">
        <f t="shared" si="5"/>
        <v>25.616515497082908</v>
      </c>
      <c r="Q15" s="11">
        <f t="shared" si="5"/>
        <v>26.641176116966225</v>
      </c>
      <c r="R15" s="11">
        <f t="shared" si="5"/>
        <v>27.706823161644873</v>
      </c>
      <c r="S15" s="11">
        <f t="shared" si="5"/>
        <v>28.815096088110668</v>
      </c>
      <c r="T15" s="11">
        <f t="shared" si="5"/>
        <v>29.967699931635096</v>
      </c>
      <c r="U15" s="11">
        <f t="shared" si="5"/>
        <v>31.166407928900501</v>
      </c>
      <c r="V15" s="11">
        <f t="shared" si="5"/>
        <v>32.413064246056521</v>
      </c>
      <c r="W15" s="11">
        <f t="shared" si="5"/>
        <v>33.709586815898781</v>
      </c>
      <c r="X15" s="11">
        <f t="shared" si="5"/>
        <v>35.057970288534733</v>
      </c>
      <c r="Y15" s="11">
        <f t="shared" si="5"/>
        <v>36.460289100076125</v>
      </c>
      <c r="Z15" s="11">
        <f t="shared" si="5"/>
        <v>37.918700664079168</v>
      </c>
      <c r="AA15" s="11">
        <f t="shared" si="5"/>
        <v>39.435448690642339</v>
      </c>
      <c r="AB15" s="11">
        <f t="shared" si="5"/>
        <v>41.012866638268036</v>
      </c>
      <c r="AC15" s="11">
        <f t="shared" si="5"/>
        <v>42.65338130379876</v>
      </c>
      <c r="AD15" s="11">
        <f t="shared" si="5"/>
        <v>44.359516555950712</v>
      </c>
      <c r="AE15" s="11">
        <f t="shared" si="5"/>
        <v>46.133897218188743</v>
      </c>
      <c r="AF15" s="11">
        <f t="shared" si="5"/>
        <v>47.979253106916296</v>
      </c>
      <c r="AG15" s="11">
        <f t="shared" si="5"/>
        <v>49.89842323119295</v>
      </c>
      <c r="AH15" s="11">
        <f t="shared" si="5"/>
        <v>51.894360160440669</v>
      </c>
      <c r="AI15" s="11">
        <f t="shared" si="5"/>
        <v>53.970134566858299</v>
      </c>
      <c r="AJ15" s="11">
        <f t="shared" si="5"/>
        <v>56.128939949532629</v>
      </c>
      <c r="AK15" s="11">
        <f t="shared" si="5"/>
        <v>58.374097547513934</v>
      </c>
      <c r="AL15" s="11">
        <f t="shared" si="5"/>
        <v>60.709061449414492</v>
      </c>
      <c r="AM15" s="11">
        <f t="shared" si="5"/>
        <v>63.137423907391074</v>
      </c>
      <c r="AN15" s="11">
        <f t="shared" si="5"/>
        <v>65.662920863686722</v>
      </c>
      <c r="AO15" s="11">
        <f t="shared" si="5"/>
        <v>68.289437698234195</v>
      </c>
      <c r="AP15" s="11">
        <f t="shared" si="5"/>
        <v>71.021015206163568</v>
      </c>
      <c r="AQ15" s="11">
        <f t="shared" si="5"/>
        <v>73.86185581441012</v>
      </c>
      <c r="AR15" s="11">
        <f t="shared" si="5"/>
        <v>76.816330046986522</v>
      </c>
      <c r="AS15" s="11">
        <f t="shared" si="5"/>
        <v>79.888983248865983</v>
      </c>
      <c r="AT15" s="11">
        <f t="shared" si="5"/>
        <v>83.084542578820631</v>
      </c>
      <c r="AU15" s="11">
        <f t="shared" si="5"/>
        <v>86.407924281973465</v>
      </c>
      <c r="AV15" s="11">
        <f t="shared" si="5"/>
        <v>89.864241253252402</v>
      </c>
      <c r="AW15" s="11">
        <f t="shared" si="5"/>
        <v>93.458810903382499</v>
      </c>
      <c r="AX15" s="11">
        <f t="shared" si="5"/>
        <v>97.1971633395178</v>
      </c>
      <c r="AY15" s="11">
        <f t="shared" si="5"/>
        <v>101.08504987309851</v>
      </c>
      <c r="AZ15" s="11">
        <f t="shared" si="5"/>
        <v>105.12845186802245</v>
      </c>
    </row>
    <row r="16" spans="2:52" x14ac:dyDescent="0.2">
      <c r="B16" s="13" t="s">
        <v>16</v>
      </c>
      <c r="D16" s="12">
        <v>0.04</v>
      </c>
      <c r="E16" s="25">
        <f t="shared" ref="E16:AZ16" si="6">D16</f>
        <v>0.04</v>
      </c>
      <c r="F16" s="25">
        <f t="shared" si="6"/>
        <v>0.04</v>
      </c>
      <c r="G16" s="25">
        <f t="shared" si="6"/>
        <v>0.04</v>
      </c>
      <c r="H16" s="25">
        <f t="shared" si="6"/>
        <v>0.04</v>
      </c>
      <c r="I16" s="25">
        <f t="shared" si="6"/>
        <v>0.04</v>
      </c>
      <c r="J16" s="25">
        <f t="shared" si="6"/>
        <v>0.04</v>
      </c>
      <c r="K16" s="25">
        <f t="shared" si="6"/>
        <v>0.04</v>
      </c>
      <c r="L16" s="25">
        <f t="shared" si="6"/>
        <v>0.04</v>
      </c>
      <c r="M16" s="25">
        <f t="shared" si="6"/>
        <v>0.04</v>
      </c>
      <c r="N16" s="25">
        <f t="shared" si="6"/>
        <v>0.04</v>
      </c>
      <c r="O16" s="25">
        <f t="shared" si="6"/>
        <v>0.04</v>
      </c>
      <c r="P16" s="25">
        <f t="shared" si="6"/>
        <v>0.04</v>
      </c>
      <c r="Q16" s="25">
        <f t="shared" si="6"/>
        <v>0.04</v>
      </c>
      <c r="R16" s="25">
        <f t="shared" si="6"/>
        <v>0.04</v>
      </c>
      <c r="S16" s="25">
        <f t="shared" si="6"/>
        <v>0.04</v>
      </c>
      <c r="T16" s="25">
        <f t="shared" si="6"/>
        <v>0.04</v>
      </c>
      <c r="U16" s="25">
        <f t="shared" si="6"/>
        <v>0.04</v>
      </c>
      <c r="V16" s="25">
        <f t="shared" si="6"/>
        <v>0.04</v>
      </c>
      <c r="W16" s="25">
        <f t="shared" si="6"/>
        <v>0.04</v>
      </c>
      <c r="X16" s="25">
        <f t="shared" si="6"/>
        <v>0.04</v>
      </c>
      <c r="Y16" s="25">
        <f t="shared" si="6"/>
        <v>0.04</v>
      </c>
      <c r="Z16" s="25">
        <f t="shared" si="6"/>
        <v>0.04</v>
      </c>
      <c r="AA16" s="25">
        <f t="shared" si="6"/>
        <v>0.04</v>
      </c>
      <c r="AB16" s="25">
        <f t="shared" si="6"/>
        <v>0.04</v>
      </c>
      <c r="AC16" s="25">
        <f t="shared" si="6"/>
        <v>0.04</v>
      </c>
      <c r="AD16" s="25">
        <f t="shared" si="6"/>
        <v>0.04</v>
      </c>
      <c r="AE16" s="25">
        <f t="shared" si="6"/>
        <v>0.04</v>
      </c>
      <c r="AF16" s="25">
        <f t="shared" si="6"/>
        <v>0.04</v>
      </c>
      <c r="AG16" s="25">
        <f t="shared" si="6"/>
        <v>0.04</v>
      </c>
      <c r="AH16" s="25">
        <f t="shared" si="6"/>
        <v>0.04</v>
      </c>
      <c r="AI16" s="25">
        <f t="shared" si="6"/>
        <v>0.04</v>
      </c>
      <c r="AJ16" s="25">
        <f t="shared" si="6"/>
        <v>0.04</v>
      </c>
      <c r="AK16" s="25">
        <f t="shared" si="6"/>
        <v>0.04</v>
      </c>
      <c r="AL16" s="25">
        <f t="shared" si="6"/>
        <v>0.04</v>
      </c>
      <c r="AM16" s="25">
        <f t="shared" si="6"/>
        <v>0.04</v>
      </c>
      <c r="AN16" s="25">
        <f t="shared" si="6"/>
        <v>0.04</v>
      </c>
      <c r="AO16" s="25">
        <f t="shared" si="6"/>
        <v>0.04</v>
      </c>
      <c r="AP16" s="25">
        <f t="shared" si="6"/>
        <v>0.04</v>
      </c>
      <c r="AQ16" s="25">
        <f t="shared" si="6"/>
        <v>0.04</v>
      </c>
      <c r="AR16" s="25">
        <f t="shared" si="6"/>
        <v>0.04</v>
      </c>
      <c r="AS16" s="25">
        <f t="shared" si="6"/>
        <v>0.04</v>
      </c>
      <c r="AT16" s="25">
        <f t="shared" si="6"/>
        <v>0.04</v>
      </c>
      <c r="AU16" s="25">
        <f t="shared" si="6"/>
        <v>0.04</v>
      </c>
      <c r="AV16" s="25">
        <f t="shared" si="6"/>
        <v>0.04</v>
      </c>
      <c r="AW16" s="25">
        <f t="shared" si="6"/>
        <v>0.04</v>
      </c>
      <c r="AX16" s="25">
        <f t="shared" si="6"/>
        <v>0.04</v>
      </c>
      <c r="AY16" s="25">
        <f t="shared" si="6"/>
        <v>0.04</v>
      </c>
      <c r="AZ16" s="25">
        <f t="shared" si="6"/>
        <v>0.04</v>
      </c>
    </row>
    <row r="17" spans="2:53 16383:16383" x14ac:dyDescent="0.2">
      <c r="B17" s="20" t="s">
        <v>31</v>
      </c>
      <c r="C17" s="19"/>
      <c r="D17" s="18">
        <f>D15*$C$5</f>
        <v>2400</v>
      </c>
      <c r="E17" s="18">
        <f>E15*$C$5</f>
        <v>2496</v>
      </c>
      <c r="F17" s="18">
        <f>F15*$C$5</f>
        <v>2595.84</v>
      </c>
      <c r="G17" s="18">
        <f>G15*$C$5</f>
        <v>2699.6736000000001</v>
      </c>
      <c r="H17" s="18">
        <f>H15*$C$5</f>
        <v>2807.6605440000003</v>
      </c>
      <c r="I17" s="18">
        <f>I15*$C$5</f>
        <v>2919.9669657600007</v>
      </c>
      <c r="J17" s="18">
        <f>J15*$C$5</f>
        <v>3036.7656443904007</v>
      </c>
      <c r="K17" s="18">
        <f>K15*$C$5</f>
        <v>3158.2362701660172</v>
      </c>
      <c r="L17" s="18">
        <f>L15*$C$5</f>
        <v>3284.5657209726578</v>
      </c>
      <c r="M17" s="18">
        <f>M15*$C$5</f>
        <v>3415.9483498115646</v>
      </c>
      <c r="N17" s="18">
        <f>N15*$C$5</f>
        <v>3552.5862838040271</v>
      </c>
      <c r="O17" s="18">
        <f>O15*$C$5</f>
        <v>3694.6897351561884</v>
      </c>
      <c r="P17" s="18">
        <f>P15*$C$5</f>
        <v>3842.477324562436</v>
      </c>
      <c r="Q17" s="18">
        <f>Q15*$C$5</f>
        <v>3996.1764175449339</v>
      </c>
      <c r="R17" s="18">
        <f>R15*$C$5</f>
        <v>4156.023474246731</v>
      </c>
      <c r="S17" s="18">
        <f>S15*$C$5</f>
        <v>4322.2644132166006</v>
      </c>
      <c r="T17" s="18">
        <f>T15*$C$5</f>
        <v>4495.1549897452642</v>
      </c>
      <c r="U17" s="18">
        <f>U15*$C$5</f>
        <v>4674.9611893350748</v>
      </c>
      <c r="V17" s="18">
        <f>V15*$C$5</f>
        <v>4861.9596369084784</v>
      </c>
      <c r="W17" s="18">
        <f>W15*$C$5</f>
        <v>5056.4380223848175</v>
      </c>
      <c r="X17" s="18">
        <f>X15*$C$5</f>
        <v>5258.6955432802097</v>
      </c>
      <c r="Y17" s="18">
        <f>Y15*$C$5</f>
        <v>5469.0433650114192</v>
      </c>
      <c r="Z17" s="18">
        <f>Z15*$C$5</f>
        <v>5687.8050996118754</v>
      </c>
      <c r="AA17" s="18">
        <f>AA15*$C$5</f>
        <v>5915.3173035963509</v>
      </c>
      <c r="AB17" s="18">
        <f>AB15*$C$5</f>
        <v>6151.9299957402054</v>
      </c>
      <c r="AC17" s="18">
        <f>AC15*$C$5</f>
        <v>6398.007195569814</v>
      </c>
      <c r="AD17" s="18">
        <f>AD15*$C$5</f>
        <v>6653.9274833926065</v>
      </c>
      <c r="AE17" s="18">
        <f>AE15*$C$5</f>
        <v>6920.084582728311</v>
      </c>
      <c r="AF17" s="18">
        <f>AF15*$C$5</f>
        <v>7196.8879660374441</v>
      </c>
      <c r="AG17" s="18">
        <f>AG15*$C$5</f>
        <v>7484.7634846789424</v>
      </c>
      <c r="AH17" s="18">
        <f>AH15*$C$5</f>
        <v>7784.1540240661006</v>
      </c>
      <c r="AI17" s="18">
        <f>AI15*$C$5</f>
        <v>8095.5201850287449</v>
      </c>
      <c r="AJ17" s="18">
        <f>AJ15*$C$5</f>
        <v>8419.340992429894</v>
      </c>
      <c r="AK17" s="18">
        <f>AK15*$C$5</f>
        <v>8756.1146321270899</v>
      </c>
      <c r="AL17" s="18">
        <f>AL15*$C$5</f>
        <v>9106.3592174121732</v>
      </c>
      <c r="AM17" s="18">
        <f>AM15*$C$5</f>
        <v>9470.6135861086605</v>
      </c>
      <c r="AN17" s="18">
        <f>AN15*$C$5</f>
        <v>9849.4381295530075</v>
      </c>
      <c r="AO17" s="18">
        <f>AO15*$C$5</f>
        <v>10243.415654735129</v>
      </c>
      <c r="AP17" s="18">
        <f>AP15*$C$5</f>
        <v>10653.152280924534</v>
      </c>
      <c r="AQ17" s="18">
        <f>AQ15*$C$5</f>
        <v>11079.278372161518</v>
      </c>
      <c r="AR17" s="18">
        <f>AR15*$C$5</f>
        <v>11522.449507047979</v>
      </c>
      <c r="AS17" s="18">
        <f>AS15*$C$5</f>
        <v>11983.347487329898</v>
      </c>
      <c r="AT17" s="18">
        <f>AT15*$C$5</f>
        <v>12462.681386823095</v>
      </c>
      <c r="AU17" s="18">
        <f>AU15*$C$5</f>
        <v>12961.18864229602</v>
      </c>
      <c r="AV17" s="18">
        <f>AV15*$C$5</f>
        <v>13479.63618798786</v>
      </c>
      <c r="AW17" s="18">
        <f>AW15*$C$5</f>
        <v>14018.821635507375</v>
      </c>
      <c r="AX17" s="18">
        <f>AX15*$C$5</f>
        <v>14579.574500927671</v>
      </c>
      <c r="AY17" s="18">
        <f>AY15*$C$5</f>
        <v>15162.757480964778</v>
      </c>
      <c r="AZ17" s="18">
        <f>AZ15*$C$5</f>
        <v>15769.267780203369</v>
      </c>
    </row>
    <row r="18" spans="2:53 16383:16383" x14ac:dyDescent="0.2">
      <c r="B18" s="26" t="s">
        <v>14</v>
      </c>
      <c r="D18" s="13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</row>
    <row r="19" spans="2:53 16383:16383" x14ac:dyDescent="0.2">
      <c r="B19" s="1" t="s">
        <v>15</v>
      </c>
      <c r="D19" s="24">
        <v>5.52</v>
      </c>
      <c r="E19" s="11">
        <f>D19*(1+E20)</f>
        <v>5.7408000000000001</v>
      </c>
      <c r="F19" s="11">
        <f>E19*(1+F20)</f>
        <v>5.9704320000000006</v>
      </c>
      <c r="G19" s="11">
        <f>F19*(1+G20)</f>
        <v>6.2092492800000008</v>
      </c>
      <c r="H19" s="11">
        <f>G19*(1+H20)</f>
        <v>6.4576192512000006</v>
      </c>
      <c r="I19" s="11">
        <f>H19*(1+I20)</f>
        <v>6.7159240212480009</v>
      </c>
      <c r="J19" s="11">
        <f>I19*(1+J20)</f>
        <v>6.9845609820979213</v>
      </c>
      <c r="K19" s="11">
        <f>J19*(1+K20)</f>
        <v>7.2639434213818381</v>
      </c>
      <c r="L19" s="11">
        <f>K19*(1+L20)</f>
        <v>7.5545011582371115</v>
      </c>
      <c r="M19" s="11">
        <f>L19*(1+M20)</f>
        <v>7.8566812045665966</v>
      </c>
      <c r="N19" s="11">
        <f>M19*(1+N20)</f>
        <v>8.1709484527492613</v>
      </c>
      <c r="O19" s="11">
        <f>N19*(1+O20)</f>
        <v>8.4977863908592326</v>
      </c>
      <c r="P19" s="11">
        <f>O19*(1+P20)</f>
        <v>8.8376978464936027</v>
      </c>
      <c r="Q19" s="11">
        <f>P19*(1+Q20)</f>
        <v>9.1912057603533466</v>
      </c>
      <c r="R19" s="11">
        <f>Q19*(1+R20)</f>
        <v>9.5588539907674814</v>
      </c>
      <c r="S19" s="11">
        <f>R19*(1+S20)</f>
        <v>9.9412081503981806</v>
      </c>
      <c r="T19" s="11">
        <f>S19*(1+T20)</f>
        <v>10.338856476414108</v>
      </c>
      <c r="U19" s="11">
        <f>T19*(1+U20)</f>
        <v>10.752410735470672</v>
      </c>
      <c r="V19" s="11">
        <f>U19*(1+V20)</f>
        <v>11.182507164889499</v>
      </c>
      <c r="W19" s="11">
        <f>V19*(1+W20)</f>
        <v>11.629807451485078</v>
      </c>
      <c r="X19" s="11">
        <f>W19*(1+X20)</f>
        <v>12.094999749544481</v>
      </c>
      <c r="Y19" s="11">
        <f>X19*(1+Y20)</f>
        <v>12.578799739526261</v>
      </c>
      <c r="Z19" s="11">
        <f>Y19*(1+Z20)</f>
        <v>13.081951729107312</v>
      </c>
      <c r="AA19" s="11">
        <f>Z19*(1+AA20)</f>
        <v>13.605229798271605</v>
      </c>
      <c r="AB19" s="11">
        <f>AA19*(1+AB20)</f>
        <v>14.149438990202469</v>
      </c>
      <c r="AC19" s="11">
        <f>AB19*(1+AC20)</f>
        <v>14.715416549810568</v>
      </c>
      <c r="AD19" s="11">
        <f>AC19*(1+AD20)</f>
        <v>15.304033211802992</v>
      </c>
      <c r="AE19" s="11">
        <f>AD19*(1+AE20)</f>
        <v>15.916194540275113</v>
      </c>
      <c r="AF19" s="11">
        <f>AE19*(1+AF20)</f>
        <v>16.552842321886118</v>
      </c>
      <c r="AG19" s="11">
        <f>AF19*(1+AG20)</f>
        <v>17.214956014761562</v>
      </c>
      <c r="AH19" s="11">
        <f>AG19*(1+AH20)</f>
        <v>17.903554255352024</v>
      </c>
      <c r="AI19" s="11">
        <f>AH19*(1+AI20)</f>
        <v>18.619696425566104</v>
      </c>
      <c r="AJ19" s="11">
        <f>AI19*(1+AJ20)</f>
        <v>19.364484282588748</v>
      </c>
      <c r="AK19" s="11">
        <f>AJ19*(1+AK20)</f>
        <v>20.139063653892297</v>
      </c>
      <c r="AL19" s="11">
        <f>AK19*(1+AL20)</f>
        <v>20.944626200047988</v>
      </c>
      <c r="AM19" s="11">
        <f>AL19*(1+AM20)</f>
        <v>21.782411248049907</v>
      </c>
      <c r="AN19" s="11">
        <f>AM19*(1+AN20)</f>
        <v>22.653707697971903</v>
      </c>
      <c r="AO19" s="11">
        <f>AN19*(1+AO20)</f>
        <v>23.559856005890779</v>
      </c>
      <c r="AP19" s="11">
        <f>AO19*(1+AP20)</f>
        <v>24.502250246126412</v>
      </c>
      <c r="AQ19" s="11">
        <f>AP19*(1+AQ20)</f>
        <v>25.482340255971469</v>
      </c>
      <c r="AR19" s="11">
        <f>AQ19*(1+AR20)</f>
        <v>26.501633866210327</v>
      </c>
      <c r="AS19" s="11">
        <f>AR19*(1+AS20)</f>
        <v>27.561699220858742</v>
      </c>
      <c r="AT19" s="11">
        <f>AS19*(1+AT20)</f>
        <v>28.664167189693092</v>
      </c>
      <c r="AU19" s="11">
        <f>AT19*(1+AU20)</f>
        <v>29.810733877280818</v>
      </c>
      <c r="AV19" s="11">
        <f>AU19*(1+AV20)</f>
        <v>31.003163232372053</v>
      </c>
      <c r="AW19" s="11">
        <f>AV19*(1+AW20)</f>
        <v>32.243289761666936</v>
      </c>
      <c r="AX19" s="11">
        <f>AW19*(1+AX20)</f>
        <v>33.533021352133616</v>
      </c>
      <c r="AY19" s="11">
        <f>AX19*(1+AY20)</f>
        <v>34.874342206218962</v>
      </c>
      <c r="AZ19" s="11">
        <f>AY19*(1+AZ20)</f>
        <v>36.269315894467724</v>
      </c>
    </row>
    <row r="20" spans="2:53 16383:16383" x14ac:dyDescent="0.2">
      <c r="B20" s="23" t="s">
        <v>16</v>
      </c>
      <c r="C20" s="22"/>
      <c r="D20" s="12">
        <v>0.04</v>
      </c>
      <c r="E20" s="21">
        <f>D20</f>
        <v>0.04</v>
      </c>
      <c r="F20" s="21">
        <f>E20</f>
        <v>0.04</v>
      </c>
      <c r="G20" s="21">
        <f>F20</f>
        <v>0.04</v>
      </c>
      <c r="H20" s="21">
        <f>G20</f>
        <v>0.04</v>
      </c>
      <c r="I20" s="21">
        <f>H20</f>
        <v>0.04</v>
      </c>
      <c r="J20" s="21">
        <f>I20</f>
        <v>0.04</v>
      </c>
      <c r="K20" s="21">
        <f>J20</f>
        <v>0.04</v>
      </c>
      <c r="L20" s="21">
        <f>K20</f>
        <v>0.04</v>
      </c>
      <c r="M20" s="21">
        <f>L20</f>
        <v>0.04</v>
      </c>
      <c r="N20" s="21">
        <f>M20</f>
        <v>0.04</v>
      </c>
      <c r="O20" s="21">
        <f>N20</f>
        <v>0.04</v>
      </c>
      <c r="P20" s="21">
        <f>O20</f>
        <v>0.04</v>
      </c>
      <c r="Q20" s="21">
        <f>P20</f>
        <v>0.04</v>
      </c>
      <c r="R20" s="21">
        <f>Q20</f>
        <v>0.04</v>
      </c>
      <c r="S20" s="21">
        <f>R20</f>
        <v>0.04</v>
      </c>
      <c r="T20" s="21">
        <f>S20</f>
        <v>0.04</v>
      </c>
      <c r="U20" s="21">
        <f>T20</f>
        <v>0.04</v>
      </c>
      <c r="V20" s="21">
        <f>U20</f>
        <v>0.04</v>
      </c>
      <c r="W20" s="21">
        <f>V20</f>
        <v>0.04</v>
      </c>
      <c r="X20" s="21">
        <f>W20</f>
        <v>0.04</v>
      </c>
      <c r="Y20" s="21">
        <f>X20</f>
        <v>0.04</v>
      </c>
      <c r="Z20" s="21">
        <f>Y20</f>
        <v>0.04</v>
      </c>
      <c r="AA20" s="21">
        <f>Z20</f>
        <v>0.04</v>
      </c>
      <c r="AB20" s="21">
        <f>AA20</f>
        <v>0.04</v>
      </c>
      <c r="AC20" s="21">
        <f>AB20</f>
        <v>0.04</v>
      </c>
      <c r="AD20" s="21">
        <f>AC20</f>
        <v>0.04</v>
      </c>
      <c r="AE20" s="21">
        <f>AD20</f>
        <v>0.04</v>
      </c>
      <c r="AF20" s="21">
        <f>AE20</f>
        <v>0.04</v>
      </c>
      <c r="AG20" s="21">
        <f>AF20</f>
        <v>0.04</v>
      </c>
      <c r="AH20" s="21">
        <f>AG20</f>
        <v>0.04</v>
      </c>
      <c r="AI20" s="21">
        <f>AH20</f>
        <v>0.04</v>
      </c>
      <c r="AJ20" s="21">
        <f>AI20</f>
        <v>0.04</v>
      </c>
      <c r="AK20" s="21">
        <f>AJ20</f>
        <v>0.04</v>
      </c>
      <c r="AL20" s="21">
        <f>AK20</f>
        <v>0.04</v>
      </c>
      <c r="AM20" s="21">
        <f>AL20</f>
        <v>0.04</v>
      </c>
      <c r="AN20" s="21">
        <f>AM20</f>
        <v>0.04</v>
      </c>
      <c r="AO20" s="21">
        <f>AN20</f>
        <v>0.04</v>
      </c>
      <c r="AP20" s="21">
        <f>AO20</f>
        <v>0.04</v>
      </c>
      <c r="AQ20" s="21">
        <f>AP20</f>
        <v>0.04</v>
      </c>
      <c r="AR20" s="21">
        <f>AQ20</f>
        <v>0.04</v>
      </c>
      <c r="AS20" s="21">
        <f>AR20</f>
        <v>0.04</v>
      </c>
      <c r="AT20" s="21">
        <f>AS20</f>
        <v>0.04</v>
      </c>
      <c r="AU20" s="21">
        <f>AT20</f>
        <v>0.04</v>
      </c>
      <c r="AV20" s="21">
        <f>AU20</f>
        <v>0.04</v>
      </c>
      <c r="AW20" s="21">
        <f>AV20</f>
        <v>0.04</v>
      </c>
      <c r="AX20" s="21">
        <f>AW20</f>
        <v>0.04</v>
      </c>
      <c r="AY20" s="21">
        <f>AX20</f>
        <v>0.04</v>
      </c>
      <c r="AZ20" s="21">
        <f>AY20</f>
        <v>0.04</v>
      </c>
    </row>
    <row r="21" spans="2:53 16383:16383" x14ac:dyDescent="0.2">
      <c r="B21" s="20" t="s">
        <v>31</v>
      </c>
      <c r="C21" s="19"/>
      <c r="D21" s="18">
        <f>D19*$C$5</f>
        <v>827.99999999999989</v>
      </c>
      <c r="E21" s="18">
        <f>E19*$C$5</f>
        <v>861.12</v>
      </c>
      <c r="F21" s="18">
        <f>F19*$C$5</f>
        <v>895.5648000000001</v>
      </c>
      <c r="G21" s="18">
        <f>G19*$C$5</f>
        <v>931.38739200000009</v>
      </c>
      <c r="H21" s="18">
        <f>H19*$C$5</f>
        <v>968.64288768000006</v>
      </c>
      <c r="I21" s="18">
        <f>I19*$C$5</f>
        <v>1007.3886031872001</v>
      </c>
      <c r="J21" s="18">
        <f>J19*$C$5</f>
        <v>1047.6841473146883</v>
      </c>
      <c r="K21" s="18">
        <f>K19*$C$5</f>
        <v>1089.5915132072757</v>
      </c>
      <c r="L21" s="18">
        <f>L19*$C$5</f>
        <v>1133.1751737355667</v>
      </c>
      <c r="M21" s="18">
        <f>M19*$C$5</f>
        <v>1178.5021806849895</v>
      </c>
      <c r="N21" s="18">
        <f>N19*$C$5</f>
        <v>1225.6422679123891</v>
      </c>
      <c r="O21" s="18">
        <f>O19*$C$5</f>
        <v>1274.6679586288849</v>
      </c>
      <c r="P21" s="18">
        <f>P19*$C$5</f>
        <v>1325.6546769740405</v>
      </c>
      <c r="Q21" s="18">
        <f>Q19*$C$5</f>
        <v>1378.6808640530021</v>
      </c>
      <c r="R21" s="18">
        <f>R19*$C$5</f>
        <v>1433.8280986151221</v>
      </c>
      <c r="S21" s="18">
        <f>S19*$C$5</f>
        <v>1491.1812225597271</v>
      </c>
      <c r="T21" s="18">
        <f>T19*$C$5</f>
        <v>1550.8284714621161</v>
      </c>
      <c r="U21" s="18">
        <f>U19*$C$5</f>
        <v>1612.8616103206009</v>
      </c>
      <c r="V21" s="18">
        <f>V19*$C$5</f>
        <v>1677.3760747334247</v>
      </c>
      <c r="W21" s="18">
        <f>W19*$C$5</f>
        <v>1744.4711177227618</v>
      </c>
      <c r="X21" s="18">
        <f>X19*$C$5</f>
        <v>1814.2499624316722</v>
      </c>
      <c r="Y21" s="18">
        <f>Y19*$C$5</f>
        <v>1886.8199609289391</v>
      </c>
      <c r="Z21" s="18">
        <f>Z19*$C$5</f>
        <v>1962.2927593660968</v>
      </c>
      <c r="AA21" s="18">
        <f>AA19*$C$5</f>
        <v>2040.7844697407406</v>
      </c>
      <c r="AB21" s="18">
        <f>AB19*$C$5</f>
        <v>2122.4158485303706</v>
      </c>
      <c r="AC21" s="18">
        <f>AC19*$C$5</f>
        <v>2207.3124824715851</v>
      </c>
      <c r="AD21" s="18">
        <f>AD19*$C$5</f>
        <v>2295.6049817704488</v>
      </c>
      <c r="AE21" s="18">
        <f>AE19*$C$5</f>
        <v>2387.4291810412669</v>
      </c>
      <c r="AF21" s="18">
        <f>AF19*$C$5</f>
        <v>2482.9263482829178</v>
      </c>
      <c r="AG21" s="18">
        <f>AG19*$C$5</f>
        <v>2582.2434022142343</v>
      </c>
      <c r="AH21" s="18">
        <f>AH19*$C$5</f>
        <v>2685.5331383028038</v>
      </c>
      <c r="AI21" s="18">
        <f>AI19*$C$5</f>
        <v>2792.9544638349157</v>
      </c>
      <c r="AJ21" s="18">
        <f>AJ19*$C$5</f>
        <v>2904.6726423883124</v>
      </c>
      <c r="AK21" s="18">
        <f>AK19*$C$5</f>
        <v>3020.8595480838444</v>
      </c>
      <c r="AL21" s="18">
        <f>AL19*$C$5</f>
        <v>3141.6939300071981</v>
      </c>
      <c r="AM21" s="18">
        <f>AM19*$C$5</f>
        <v>3267.3616872074863</v>
      </c>
      <c r="AN21" s="18">
        <f>AN19*$C$5</f>
        <v>3398.0561546957856</v>
      </c>
      <c r="AO21" s="18">
        <f>AO19*$C$5</f>
        <v>3533.9784008836168</v>
      </c>
      <c r="AP21" s="18">
        <f>AP19*$C$5</f>
        <v>3675.3375369189616</v>
      </c>
      <c r="AQ21" s="18">
        <f>AQ19*$C$5</f>
        <v>3822.3510383957205</v>
      </c>
      <c r="AR21" s="18">
        <f>AR19*$C$5</f>
        <v>3975.2450799315488</v>
      </c>
      <c r="AS21" s="18">
        <f>AS19*$C$5</f>
        <v>4134.2548831288113</v>
      </c>
      <c r="AT21" s="18">
        <f>AT19*$C$5</f>
        <v>4299.6250784539634</v>
      </c>
      <c r="AU21" s="18">
        <f>AU19*$C$5</f>
        <v>4471.6100815921227</v>
      </c>
      <c r="AV21" s="18">
        <f>AV19*$C$5</f>
        <v>4650.4744848558075</v>
      </c>
      <c r="AW21" s="18">
        <f>AW19*$C$5</f>
        <v>4836.4934642500402</v>
      </c>
      <c r="AX21" s="18">
        <f>AX19*$C$5</f>
        <v>5029.9532028200429</v>
      </c>
      <c r="AY21" s="18">
        <f>AY19*$C$5</f>
        <v>5231.1513309328448</v>
      </c>
      <c r="AZ21" s="18">
        <f>AZ19*$C$5</f>
        <v>5440.3973841701581</v>
      </c>
    </row>
    <row r="22" spans="2:53 16383:16383" ht="20" customHeight="1" x14ac:dyDescent="0.2">
      <c r="B22" s="16" t="s">
        <v>32</v>
      </c>
      <c r="C22" s="17"/>
      <c r="D22" s="17">
        <f>D15-D19</f>
        <v>10.48</v>
      </c>
      <c r="E22" s="17">
        <f>E15-E19</f>
        <v>10.8992</v>
      </c>
      <c r="F22" s="17">
        <f>F15-F19</f>
        <v>11.335168000000001</v>
      </c>
      <c r="G22" s="17">
        <f>G15-G19</f>
        <v>11.78857472</v>
      </c>
      <c r="H22" s="17">
        <f>H15-H19</f>
        <v>12.260117708800003</v>
      </c>
      <c r="I22" s="17">
        <f>I15-I19</f>
        <v>12.750522417152006</v>
      </c>
      <c r="J22" s="17">
        <f>J15-J19</f>
        <v>13.260543313838085</v>
      </c>
      <c r="K22" s="17">
        <f>K15-K19</f>
        <v>13.790965046391609</v>
      </c>
      <c r="L22" s="17">
        <f>L15-L19</f>
        <v>14.342603648247273</v>
      </c>
      <c r="M22" s="17">
        <f>M15-M19</f>
        <v>14.916307794177166</v>
      </c>
      <c r="N22" s="17">
        <f>N15-N19</f>
        <v>15.512960105944252</v>
      </c>
      <c r="O22" s="17">
        <f>O15-O19</f>
        <v>16.133478510182023</v>
      </c>
      <c r="P22" s="17">
        <f>P15-P19</f>
        <v>16.778817650589303</v>
      </c>
      <c r="Q22" s="17">
        <f>Q15-Q19</f>
        <v>17.44997035661288</v>
      </c>
      <c r="R22" s="17">
        <f>R15-R19</f>
        <v>18.147969170877392</v>
      </c>
      <c r="S22" s="17">
        <f>S15-S19</f>
        <v>18.873887937712489</v>
      </c>
      <c r="T22" s="17">
        <f>T15-T19</f>
        <v>19.628843455220988</v>
      </c>
      <c r="U22" s="17">
        <f>U15-U19</f>
        <v>20.413997193429829</v>
      </c>
      <c r="V22" s="17">
        <f>V15-V19</f>
        <v>21.230557081167021</v>
      </c>
      <c r="W22" s="17">
        <f>W15-W19</f>
        <v>22.079779364413703</v>
      </c>
      <c r="X22" s="17">
        <f>X15-X19</f>
        <v>22.962970538990252</v>
      </c>
      <c r="Y22" s="17">
        <f>Y15-Y19</f>
        <v>23.881489360549864</v>
      </c>
      <c r="Z22" s="17">
        <f>Z15-Z19</f>
        <v>24.836748934971858</v>
      </c>
      <c r="AA22" s="17">
        <f>AA15-AA19</f>
        <v>25.830218892370734</v>
      </c>
      <c r="AB22" s="17">
        <f>AB15-AB19</f>
        <v>26.863427648065567</v>
      </c>
      <c r="AC22" s="17">
        <f>AC15-AC19</f>
        <v>27.93796475398819</v>
      </c>
      <c r="AD22" s="17">
        <f>AD15-AD19</f>
        <v>29.055483344147721</v>
      </c>
      <c r="AE22" s="17">
        <f>AE15-AE19</f>
        <v>30.217702677913628</v>
      </c>
      <c r="AF22" s="17">
        <f>AF15-AF19</f>
        <v>31.426410785030178</v>
      </c>
      <c r="AG22" s="17">
        <f>AG15-AG19</f>
        <v>32.683467216431389</v>
      </c>
      <c r="AH22" s="17">
        <f>AH15-AH19</f>
        <v>33.990805905088649</v>
      </c>
      <c r="AI22" s="17">
        <f>AI15-AI19</f>
        <v>35.350438141292194</v>
      </c>
      <c r="AJ22" s="17">
        <f>AJ15-AJ19</f>
        <v>36.764455666943881</v>
      </c>
      <c r="AK22" s="17">
        <f>AK15-AK19</f>
        <v>38.235033893621633</v>
      </c>
      <c r="AL22" s="17">
        <f>AL15-AL19</f>
        <v>39.7644352493665</v>
      </c>
      <c r="AM22" s="17">
        <f>AM15-AM19</f>
        <v>41.35501265934117</v>
      </c>
      <c r="AN22" s="17">
        <f>AN15-AN19</f>
        <v>43.009213165714819</v>
      </c>
      <c r="AO22" s="17">
        <f>AO15-AO19</f>
        <v>44.729581692343416</v>
      </c>
      <c r="AP22" s="17">
        <f>AP15-AP19</f>
        <v>46.51876496003716</v>
      </c>
      <c r="AQ22" s="17">
        <f>AQ15-AQ19</f>
        <v>48.379515558438655</v>
      </c>
      <c r="AR22" s="17">
        <f>AR15-AR19</f>
        <v>50.314696180776195</v>
      </c>
      <c r="AS22" s="17">
        <f>AS15-AS19</f>
        <v>52.327284028007242</v>
      </c>
      <c r="AT22" s="17">
        <f>AT15-AT19</f>
        <v>54.420375389127543</v>
      </c>
      <c r="AU22" s="17">
        <f>AU15-AU19</f>
        <v>56.597190404692647</v>
      </c>
      <c r="AV22" s="17">
        <f>AV15-AV19</f>
        <v>58.861078020880349</v>
      </c>
      <c r="AW22" s="17">
        <f>AW15-AW19</f>
        <v>61.215521141715563</v>
      </c>
      <c r="AX22" s="17">
        <f>AX15-AX19</f>
        <v>63.664141987384184</v>
      </c>
      <c r="AY22" s="17">
        <f>AY15-AY19</f>
        <v>66.210707666879557</v>
      </c>
      <c r="AZ22" s="17">
        <f>AZ15-AZ19</f>
        <v>68.859135973554729</v>
      </c>
    </row>
    <row r="24" spans="2:53 16383:16383" ht="20" customHeight="1" x14ac:dyDescent="0.2">
      <c r="B24" s="16" t="s">
        <v>33</v>
      </c>
      <c r="C24" s="15">
        <f>-C9</f>
        <v>-36000</v>
      </c>
      <c r="D24" s="15">
        <f>D22*$C$5</f>
        <v>1572</v>
      </c>
      <c r="E24" s="15">
        <f>E22*$C$5</f>
        <v>1634.88</v>
      </c>
      <c r="F24" s="15">
        <f>F22*$C$5</f>
        <v>1700.2752000000003</v>
      </c>
      <c r="G24" s="15">
        <f>G22*$C$5</f>
        <v>1768.286208</v>
      </c>
      <c r="H24" s="15">
        <f>H22*$C$5</f>
        <v>1839.0176563200005</v>
      </c>
      <c r="I24" s="15">
        <f>I22*$C$5</f>
        <v>1912.5783625728009</v>
      </c>
      <c r="J24" s="15">
        <f>J22*$C$5</f>
        <v>1989.0814970757126</v>
      </c>
      <c r="K24" s="15">
        <f>K22*$C$5</f>
        <v>2068.6447569587413</v>
      </c>
      <c r="L24" s="15">
        <f>L22*$C$5</f>
        <v>2151.3905472370911</v>
      </c>
      <c r="M24" s="15">
        <f>M22*$C$5</f>
        <v>2237.4461691265751</v>
      </c>
      <c r="N24" s="15">
        <f>N22*$C$5</f>
        <v>2326.9440158916377</v>
      </c>
      <c r="O24" s="15">
        <f>O22*$C$5</f>
        <v>2420.0217765273032</v>
      </c>
      <c r="P24" s="15">
        <f>P22*$C$5</f>
        <v>2516.8226475883957</v>
      </c>
      <c r="Q24" s="15">
        <f>Q22*$C$5</f>
        <v>2617.4955534919318</v>
      </c>
      <c r="R24" s="15">
        <f>R22*$C$5</f>
        <v>2722.1953756316088</v>
      </c>
      <c r="S24" s="15">
        <f>S22*$C$5</f>
        <v>2831.0831906568733</v>
      </c>
      <c r="T24" s="15">
        <f>T22*$C$5</f>
        <v>2944.3265182831483</v>
      </c>
      <c r="U24" s="15">
        <f>U22*$C$5</f>
        <v>3062.0995790144743</v>
      </c>
      <c r="V24" s="15">
        <f>V22*$C$5</f>
        <v>3184.583562175053</v>
      </c>
      <c r="W24" s="15">
        <f>W22*$C$5</f>
        <v>3311.9669046620556</v>
      </c>
      <c r="X24" s="15">
        <f>X22*$C$5</f>
        <v>3444.4455808485377</v>
      </c>
      <c r="Y24" s="15">
        <f>Y22*$C$5</f>
        <v>3582.2234040824796</v>
      </c>
      <c r="Z24" s="15">
        <f>Z22*$C$5</f>
        <v>3725.5123402457789</v>
      </c>
      <c r="AA24" s="15">
        <f>AA22*$C$5</f>
        <v>3874.5328338556101</v>
      </c>
      <c r="AB24" s="15">
        <f>AB22*$C$5</f>
        <v>4029.5141472098348</v>
      </c>
      <c r="AC24" s="15">
        <f>AC22*$C$5</f>
        <v>4190.6947130982289</v>
      </c>
      <c r="AD24" s="15">
        <f>AD22*$C$5</f>
        <v>4358.3225016221577</v>
      </c>
      <c r="AE24" s="15">
        <f>AE22*$C$5</f>
        <v>4532.6554016870441</v>
      </c>
      <c r="AF24" s="15">
        <f>AF22*$C$5</f>
        <v>4713.9616177545267</v>
      </c>
      <c r="AG24" s="15">
        <f>AG22*$C$5</f>
        <v>4902.5200824647081</v>
      </c>
      <c r="AH24" s="15">
        <f>AH22*$C$5</f>
        <v>5098.6208857632973</v>
      </c>
      <c r="AI24" s="15">
        <f>AI22*$C$5</f>
        <v>5302.5657211938287</v>
      </c>
      <c r="AJ24" s="15">
        <f>AJ22*$C$5</f>
        <v>5514.668350041582</v>
      </c>
      <c r="AK24" s="15">
        <f>AK22*$C$5</f>
        <v>5735.255084043245</v>
      </c>
      <c r="AL24" s="15">
        <f>AL22*$C$5</f>
        <v>5964.6652874049751</v>
      </c>
      <c r="AM24" s="15">
        <f>AM22*$C$5</f>
        <v>6203.251898901176</v>
      </c>
      <c r="AN24" s="15">
        <f>AN22*$C$5</f>
        <v>6451.3819748572232</v>
      </c>
      <c r="AO24" s="15">
        <f>AO22*$C$5</f>
        <v>6709.4372538515127</v>
      </c>
      <c r="AP24" s="15">
        <f>AP22*$C$5</f>
        <v>6977.8147440055736</v>
      </c>
      <c r="AQ24" s="15">
        <f>AQ22*$C$5</f>
        <v>7256.9273337657978</v>
      </c>
      <c r="AR24" s="15">
        <f>AR22*$C$5</f>
        <v>7547.2044271164295</v>
      </c>
      <c r="AS24" s="15">
        <f>AS22*$C$5</f>
        <v>7849.092604201086</v>
      </c>
      <c r="AT24" s="15">
        <f>AT22*$C$5</f>
        <v>8163.0563083691313</v>
      </c>
      <c r="AU24" s="15">
        <f>AU22*$C$5</f>
        <v>8489.5785607038979</v>
      </c>
      <c r="AV24" s="15">
        <f>AV22*$C$5</f>
        <v>8829.1617031320529</v>
      </c>
      <c r="AW24" s="15">
        <f>AW22*$C$5</f>
        <v>9182.3281712573353</v>
      </c>
      <c r="AX24" s="15">
        <f>AX22*$C$5</f>
        <v>9549.6212981076278</v>
      </c>
      <c r="AY24" s="15">
        <f>AY22*$C$5</f>
        <v>9931.6061500319338</v>
      </c>
      <c r="AZ24" s="15">
        <f>AZ22*$C$5</f>
        <v>10328.87039603321</v>
      </c>
      <c r="BA24" s="2" t="s">
        <v>43</v>
      </c>
    </row>
    <row r="25" spans="2:53 16383:16383" x14ac:dyDescent="0.2">
      <c r="B25" s="13" t="s">
        <v>34</v>
      </c>
      <c r="C25" s="14"/>
      <c r="D25" s="14">
        <f>D24/$C$9</f>
        <v>4.3666666666666666E-2</v>
      </c>
      <c r="E25" s="14">
        <f>E24/$C$9</f>
        <v>4.5413333333333333E-2</v>
      </c>
      <c r="F25" s="14">
        <f>F24/$C$9</f>
        <v>4.7229866666666676E-2</v>
      </c>
      <c r="G25" s="14">
        <f>G24/$C$9</f>
        <v>4.9119061333333332E-2</v>
      </c>
      <c r="H25" s="14">
        <f>H24/$C$9</f>
        <v>5.1083823786666677E-2</v>
      </c>
      <c r="I25" s="14">
        <f>I24/$C$9</f>
        <v>5.3127176738133358E-2</v>
      </c>
      <c r="J25" s="14">
        <f>J24/$C$9</f>
        <v>5.5252263807658686E-2</v>
      </c>
      <c r="K25" s="14">
        <f>K24/$C$9</f>
        <v>5.7462354359965037E-2</v>
      </c>
      <c r="L25" s="14">
        <f>L24/$C$9</f>
        <v>5.9760848534363642E-2</v>
      </c>
      <c r="M25" s="14">
        <f>M24/$C$9</f>
        <v>6.2151282475738201E-2</v>
      </c>
      <c r="N25" s="14">
        <f>N24/$C$9</f>
        <v>6.4637333774767713E-2</v>
      </c>
      <c r="O25" s="14">
        <f>O24/$C$9</f>
        <v>6.722282712575843E-2</v>
      </c>
      <c r="P25" s="14">
        <f>P24/$C$9</f>
        <v>6.9911740210788775E-2</v>
      </c>
      <c r="Q25" s="14">
        <f>Q24/$C$9</f>
        <v>7.2708209819220326E-2</v>
      </c>
      <c r="R25" s="14">
        <f>R24/$C$9</f>
        <v>7.5616538211989132E-2</v>
      </c>
      <c r="S25" s="14">
        <f>S24/$C$9</f>
        <v>7.8641199740468709E-2</v>
      </c>
      <c r="T25" s="14">
        <f>T24/$C$9</f>
        <v>8.1786847730087459E-2</v>
      </c>
      <c r="U25" s="14">
        <f>U24/$C$9</f>
        <v>8.505832163929096E-2</v>
      </c>
      <c r="V25" s="14">
        <f>V24/$C$9</f>
        <v>8.8460654504862582E-2</v>
      </c>
      <c r="W25" s="14">
        <f>W24/$C$9</f>
        <v>9.1999080685057105E-2</v>
      </c>
      <c r="X25" s="14">
        <f>X24/$C$9</f>
        <v>9.5679043912459377E-2</v>
      </c>
      <c r="Y25" s="14">
        <f>Y24/$C$9</f>
        <v>9.9506205668957765E-2</v>
      </c>
      <c r="Z25" s="14">
        <f>Z24/$C$9</f>
        <v>0.10348645389571608</v>
      </c>
      <c r="AA25" s="14">
        <f>AA24/$C$9</f>
        <v>0.10762591205154473</v>
      </c>
      <c r="AB25" s="14">
        <f>AB24/$C$9</f>
        <v>0.11193094853360652</v>
      </c>
      <c r="AC25" s="14">
        <f>AC24/$C$9</f>
        <v>0.1164081864749508</v>
      </c>
      <c r="AD25" s="14">
        <f>AD24/$C$9</f>
        <v>0.12106451393394882</v>
      </c>
      <c r="AE25" s="14">
        <f>AE24/$C$9</f>
        <v>0.12590709449130677</v>
      </c>
      <c r="AF25" s="14">
        <f>AF24/$C$9</f>
        <v>0.13094337827095909</v>
      </c>
      <c r="AG25" s="14">
        <f>AG24/$C$9</f>
        <v>0.13618111340179745</v>
      </c>
      <c r="AH25" s="14">
        <f>AH24/$C$9</f>
        <v>0.14162835793786938</v>
      </c>
      <c r="AI25" s="14">
        <f>AI24/$C$9</f>
        <v>0.14729349225538413</v>
      </c>
      <c r="AJ25" s="14">
        <f>AJ24/$C$9</f>
        <v>0.15318523194559949</v>
      </c>
      <c r="AK25" s="14">
        <f>AK24/$C$9</f>
        <v>0.15931264122342348</v>
      </c>
      <c r="AL25" s="14">
        <f>AL24/$C$9</f>
        <v>0.16568514687236041</v>
      </c>
      <c r="AM25" s="14">
        <f>AM24/$C$9</f>
        <v>0.17231255274725488</v>
      </c>
      <c r="AN25" s="14">
        <f>AN24/$C$9</f>
        <v>0.17920505485714508</v>
      </c>
      <c r="AO25" s="14">
        <f>AO24/$C$9</f>
        <v>0.1863732570514309</v>
      </c>
      <c r="AP25" s="14">
        <f>AP24/$C$9</f>
        <v>0.19382818733348817</v>
      </c>
      <c r="AQ25" s="14">
        <f>AQ24/$C$9</f>
        <v>0.20158131482682773</v>
      </c>
      <c r="AR25" s="14">
        <f>AR24/$C$9</f>
        <v>0.20964456741990081</v>
      </c>
      <c r="AS25" s="14">
        <f>AS24/$C$9</f>
        <v>0.21803035011669683</v>
      </c>
      <c r="AT25" s="14">
        <f>AT24/$C$9</f>
        <v>0.22675156412136477</v>
      </c>
      <c r="AU25" s="14">
        <f>AU24/$C$9</f>
        <v>0.23582162668621939</v>
      </c>
      <c r="AV25" s="14">
        <f>AV24/$C$9</f>
        <v>0.24525449175366815</v>
      </c>
      <c r="AW25" s="14">
        <f>AW24/$C$9</f>
        <v>0.25506467142381489</v>
      </c>
      <c r="AX25" s="14">
        <f>AX24/$C$9</f>
        <v>0.26526725828076742</v>
      </c>
      <c r="AY25" s="14">
        <f>AY24/$C$9</f>
        <v>0.27587794861199816</v>
      </c>
      <c r="AZ25" s="14">
        <f>AZ24/$C$9</f>
        <v>0.28691306655647802</v>
      </c>
    </row>
    <row r="26" spans="2:53 16383:16383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2:53 16383:16383" x14ac:dyDescent="0.2">
      <c r="B27" s="1" t="s">
        <v>18</v>
      </c>
      <c r="C27" s="2">
        <f>SUM(D27:AZ27)</f>
        <v>28290.672946326278</v>
      </c>
      <c r="D27" s="2">
        <f>D24/(1+$C$28)^D12</f>
        <v>1442.2018348623851</v>
      </c>
      <c r="E27" s="2">
        <f>E24/(1+$C$28)^E12</f>
        <v>1376.0457873916337</v>
      </c>
      <c r="F27" s="2">
        <f>F24/(1+$C$28)^F12</f>
        <v>1312.924420997522</v>
      </c>
      <c r="G27" s="2">
        <f>G24/(1+$C$28)^G12</f>
        <v>1252.6985301260759</v>
      </c>
      <c r="H27" s="2">
        <f>H24/(1+$C$28)^H12</f>
        <v>1195.2352947991917</v>
      </c>
      <c r="I27" s="2">
        <f>I24/(1+$C$28)^I12</f>
        <v>1140.4079876983117</v>
      </c>
      <c r="J27" s="2">
        <f>J24/(1+$C$28)^J12</f>
        <v>1088.0956946846275</v>
      </c>
      <c r="K27" s="2">
        <f>K24/(1+$C$28)^K12</f>
        <v>1038.1830481394611</v>
      </c>
      <c r="L27" s="2">
        <f>L24/(1+$C$28)^L12</f>
        <v>990.55997253673354</v>
      </c>
      <c r="M27" s="2">
        <f>M24/(1+$C$28)^M12</f>
        <v>945.12144168642465</v>
      </c>
      <c r="N27" s="2">
        <f>N24/(1+$C$28)^N12</f>
        <v>901.76724711365273</v>
      </c>
      <c r="O27" s="2">
        <f>O24/(1+$C$28)^O12</f>
        <v>860.40177706256782</v>
      </c>
      <c r="P27" s="2">
        <f>P24/(1+$C$28)^P12</f>
        <v>820.93380563767937</v>
      </c>
      <c r="Q27" s="2">
        <f>Q24/(1+$C$28)^Q12</f>
        <v>783.27629161760228</v>
      </c>
      <c r="R27" s="2">
        <f>R24/(1+$C$28)^R12</f>
        <v>747.34618649752872</v>
      </c>
      <c r="S27" s="2">
        <f>S24/(1+$C$28)^S12</f>
        <v>713.0642513370916</v>
      </c>
      <c r="T27" s="2">
        <f>T24/(1+$C$28)^T12</f>
        <v>680.35488200970212</v>
      </c>
      <c r="U27" s="2">
        <f>U24/(1+$C$28)^U12</f>
        <v>649.14594246797265</v>
      </c>
      <c r="V27" s="2">
        <f>V24/(1+$C$28)^V12</f>
        <v>619.36860565751499</v>
      </c>
      <c r="W27" s="2">
        <f>W24/(1+$C$28)^W12</f>
        <v>590.95720172827134</v>
      </c>
      <c r="X27" s="2">
        <f>X24/(1+$C$28)^X12</f>
        <v>563.84907320862578</v>
      </c>
      <c r="Y27" s="2">
        <f>Y24/(1+$C$28)^Y12</f>
        <v>537.98443682290906</v>
      </c>
      <c r="Z27" s="2">
        <f>Z24/(1+$C$28)^Z12</f>
        <v>513.30625164754622</v>
      </c>
      <c r="AA27" s="2">
        <f>AA24/(1+$C$28)^AA12</f>
        <v>489.76009331508993</v>
      </c>
      <c r="AB27" s="2">
        <f>AB24/(1+$C$28)^AB12</f>
        <v>467.29403398870966</v>
      </c>
      <c r="AC27" s="2">
        <f>AC24/(1+$C$28)^AC12</f>
        <v>445.8585278424386</v>
      </c>
      <c r="AD27" s="2">
        <f>AD24/(1+$C$28)^AD12</f>
        <v>425.40630179462033</v>
      </c>
      <c r="AE27" s="2">
        <f>AE24/(1+$C$28)^AE12</f>
        <v>405.89225125358269</v>
      </c>
      <c r="AF27" s="2">
        <f>AF24/(1+$C$28)^AF12</f>
        <v>387.27334064562024</v>
      </c>
      <c r="AG27" s="2">
        <f>AG24/(1+$C$28)^AG12</f>
        <v>369.50850850591286</v>
      </c>
      <c r="AH27" s="2">
        <f>AH24/(1+$C$28)^AH12</f>
        <v>352.55857692307285</v>
      </c>
      <c r="AI27" s="2">
        <f>AI24/(1+$C$28)^AI12</f>
        <v>336.38616513761076</v>
      </c>
      <c r="AJ27" s="2">
        <f>AJ24/(1+$C$28)^AJ12</f>
        <v>320.95560710377544</v>
      </c>
      <c r="AK27" s="2">
        <f>AK24/(1+$C$28)^AK12</f>
        <v>306.23287283295997</v>
      </c>
      <c r="AL27" s="2">
        <f>AL24/(1+$C$28)^AL12</f>
        <v>292.18549334520952</v>
      </c>
      <c r="AM27" s="2">
        <f>AM24/(1+$C$28)^AM12</f>
        <v>278.78248906331925</v>
      </c>
      <c r="AN27" s="2">
        <f>AN24/(1+$C$28)^AN12</f>
        <v>265.99430149160736</v>
      </c>
      <c r="AO27" s="2">
        <f>AO24/(1+$C$28)^AO12</f>
        <v>253.79272802868957</v>
      </c>
      <c r="AP27" s="2">
        <f>AP24/(1+$C$28)^AP12</f>
        <v>242.15085977049284</v>
      </c>
      <c r="AQ27" s="2">
        <f>AQ24/(1+$C$28)^AQ12</f>
        <v>231.04302216634181</v>
      </c>
      <c r="AR27" s="2">
        <f>AR24/(1+$C$28)^AR12</f>
        <v>220.44471839724355</v>
      </c>
      <c r="AS27" s="2">
        <f>AS24/(1+$C$28)^AS12</f>
        <v>210.33257535149841</v>
      </c>
      <c r="AT27" s="2">
        <f>AT24/(1+$C$28)^AT12</f>
        <v>200.68429207849391</v>
      </c>
      <c r="AU27" s="2">
        <f>AU24/(1+$C$28)^AU12</f>
        <v>191.47859060700341</v>
      </c>
      <c r="AV27" s="2">
        <f>AV24/(1+$C$28)^AV12</f>
        <v>182.69516901952613</v>
      </c>
      <c r="AW27" s="2">
        <f>AW24/(1+$C$28)^AW12</f>
        <v>174.3146566791809</v>
      </c>
      <c r="AX27" s="2">
        <f>AX24/(1+$C$28)^AX12</f>
        <v>166.31857151041112</v>
      </c>
      <c r="AY27" s="2">
        <f>AY24/(1+$C$28)^AY12</f>
        <v>158.68927923929135</v>
      </c>
      <c r="AZ27" s="2">
        <f>AZ24/(1+$C$28)^AZ12</f>
        <v>151.40995450354401</v>
      </c>
    </row>
    <row r="28" spans="2:53 16383:16383" x14ac:dyDescent="0.2">
      <c r="B28" s="13" t="s">
        <v>19</v>
      </c>
      <c r="C28" s="12">
        <v>0.09</v>
      </c>
      <c r="D28" s="2"/>
    </row>
    <row r="29" spans="2:53 16383:16383" x14ac:dyDescent="0.2">
      <c r="B29" s="1" t="s">
        <v>35</v>
      </c>
      <c r="C29" s="2"/>
      <c r="D29" s="11"/>
    </row>
    <row r="30" spans="2:53 16383:16383" ht="15" x14ac:dyDescent="0.2">
      <c r="C30" s="47" t="s">
        <v>36</v>
      </c>
      <c r="D30" s="48"/>
      <c r="E30" s="48"/>
      <c r="F30" s="49"/>
    </row>
    <row r="31" spans="2:53 16383:16383" x14ac:dyDescent="0.2">
      <c r="B31" s="10" t="s">
        <v>37</v>
      </c>
      <c r="C31" s="9">
        <v>0.08</v>
      </c>
      <c r="D31" s="9">
        <v>0.1</v>
      </c>
      <c r="E31" s="9">
        <v>0.12</v>
      </c>
      <c r="F31" s="9">
        <v>0.15</v>
      </c>
    </row>
    <row r="32" spans="2:53 16383:16383" x14ac:dyDescent="0.2">
      <c r="B32" s="6" t="s">
        <v>18</v>
      </c>
      <c r="C32" s="8">
        <f>NPV(C31,$D$24:$AZ$24)</f>
        <v>33116.10428343391</v>
      </c>
      <c r="D32" s="8">
        <f>NPV(D31,$D$24:$AZ$24)</f>
        <v>24522.380968760888</v>
      </c>
      <c r="E32" s="8">
        <f>NPV(E31,$D$24:$AZ$24)</f>
        <v>19129.629019230924</v>
      </c>
      <c r="F32" s="8">
        <f>NPV(F31,$D$24:$AZ$24)</f>
        <v>14187.275796343931</v>
      </c>
      <c r="H32" s="4"/>
      <c r="XFC32" s="4"/>
    </row>
    <row r="33" spans="2:8" x14ac:dyDescent="0.2">
      <c r="B33" s="6" t="s">
        <v>38</v>
      </c>
      <c r="C33" s="7">
        <f>(C32/$C$5)</f>
        <v>220.77402855622606</v>
      </c>
      <c r="D33" s="7">
        <f>(D32/$C$5)</f>
        <v>163.48253979173924</v>
      </c>
      <c r="E33" s="7">
        <f>(E32/$C$5)</f>
        <v>127.53086012820616</v>
      </c>
      <c r="F33" s="7">
        <f>(F32/$C$5)</f>
        <v>94.581838642292865</v>
      </c>
      <c r="H33" s="4"/>
    </row>
    <row r="34" spans="2:8" x14ac:dyDescent="0.2">
      <c r="B34" s="6" t="s">
        <v>39</v>
      </c>
      <c r="C34" s="7">
        <f>(C32-$C$8)/$C$5</f>
        <v>215.77402855622606</v>
      </c>
      <c r="D34" s="7">
        <f>(D32-$C$8)/$C$5</f>
        <v>158.48253979173924</v>
      </c>
      <c r="E34" s="7">
        <f>(E32-$C$8)/$C$5</f>
        <v>122.53086012820616</v>
      </c>
      <c r="F34" s="7">
        <f>(F32-$C$8)/$C$5</f>
        <v>89.581838642292865</v>
      </c>
      <c r="H34" s="4"/>
    </row>
    <row r="36" spans="2:8" x14ac:dyDescent="0.2">
      <c r="B36" s="6" t="s">
        <v>40</v>
      </c>
      <c r="C36" s="5">
        <f>IRR(C24:AZ24)</f>
        <v>7.5068269055185821E-2</v>
      </c>
    </row>
    <row r="39" spans="2:8" x14ac:dyDescent="0.2">
      <c r="D39" s="4"/>
    </row>
    <row r="40" spans="2:8" x14ac:dyDescent="0.2">
      <c r="D40" s="3"/>
    </row>
    <row r="42" spans="2:8" x14ac:dyDescent="0.2">
      <c r="D42" s="2"/>
    </row>
  </sheetData>
  <mergeCells count="2">
    <mergeCell ref="C30:F30"/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DLH</vt:lpstr>
      <vt:lpstr>PVB</vt:lpstr>
      <vt:lpstr>DVC Invest. 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Walker</cp:lastModifiedBy>
  <dcterms:modified xsi:type="dcterms:W3CDTF">2026-02-02T15:01:57Z</dcterms:modified>
</cp:coreProperties>
</file>